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ristina\Desktop\SAK\2025\IT\"/>
    </mc:Choice>
  </mc:AlternateContent>
  <xr:revisionPtr revIDLastSave="0" documentId="13_ncr:1_{E86AC3A9-35F4-4122-840F-4148EFDE2A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+G Rechnung" sheetId="1" r:id="rId1"/>
    <sheet name="Anlagen" sheetId="2" r:id="rId2"/>
    <sheet name="Maschinen_Geräte" sheetId="3" r:id="rId3"/>
    <sheet name="Wirtschaftsgebäude" sheetId="4" r:id="rId4"/>
    <sheet name="Parameter" sheetId="5" state="hidden" r:id="rId5"/>
  </sheets>
  <definedNames>
    <definedName name="Z_554DE388_260B_45D2_8251_294C718FA14B_.wvu.FilterData" localSheetId="4" hidden="1">Parameter!$A$1:$C$51</definedName>
    <definedName name="Z_723CE3CD_F2E5_4446_A397_9A5C767DB3E4_.wvu.FilterData" localSheetId="4" hidden="1">Parameter!$A$53:$C$59</definedName>
    <definedName name="Z_836BA36B_012B_4627_9F66_BAEBA1B2683F_.wvu.FilterData" localSheetId="4" hidden="1">Parameter!$A$61:$C$64</definedName>
  </definedNames>
  <calcPr calcId="191029"/>
  <customWorkbookViews>
    <customWorkbookView name="Tabelle2 filter view" guid="{723CE3CD-F2E5-4446-A397-9A5C767DB3E4}" maximized="1" windowWidth="0" windowHeight="0" activeSheetId="0"/>
    <customWorkbookView name="Tabelle1 filter view" guid="{554DE388-260B-45D2-8251-294C718FA14B}" maximized="1" windowWidth="0" windowHeight="0" activeSheetId="0"/>
    <customWorkbookView name="Tabelle25 filter view" guid="{836BA36B-012B-4627-9F66-BAEBA1B2683F}" maximized="1" windowWidth="0" windowHeight="0" activeSheetId="0"/>
  </customWorkbookViews>
  <extLst>
    <ext uri="GoogleSheetsCustomDataVersion2">
      <go:sheetsCustomData xmlns:go="http://customooxmlschemas.google.com/" r:id="rId9" roundtripDataChecksum="DU/WExKsteq1XprL6nkbCASDwND8OVNf/ayAkMFsE+4="/>
    </ext>
  </extLst>
</workbook>
</file>

<file path=xl/calcChain.xml><?xml version="1.0" encoding="utf-8"?>
<calcChain xmlns="http://schemas.openxmlformats.org/spreadsheetml/2006/main">
  <c r="H18" i="4" l="1"/>
  <c r="J18" i="4" s="1"/>
  <c r="G18" i="4"/>
  <c r="E18" i="4"/>
  <c r="H17" i="4"/>
  <c r="J17" i="4" s="1"/>
  <c r="G17" i="4"/>
  <c r="E17" i="4"/>
  <c r="H16" i="4"/>
  <c r="J16" i="4" s="1"/>
  <c r="G16" i="4"/>
  <c r="E16" i="4"/>
  <c r="H15" i="4"/>
  <c r="J15" i="4" s="1"/>
  <c r="G15" i="4"/>
  <c r="E15" i="4"/>
  <c r="J14" i="4"/>
  <c r="H14" i="4"/>
  <c r="G14" i="4"/>
  <c r="E14" i="4"/>
  <c r="H13" i="4"/>
  <c r="J13" i="4" s="1"/>
  <c r="G13" i="4"/>
  <c r="E13" i="4"/>
  <c r="H12" i="4"/>
  <c r="J12" i="4" s="1"/>
  <c r="G12" i="4"/>
  <c r="E12" i="4"/>
  <c r="H11" i="4"/>
  <c r="J11" i="4" s="1"/>
  <c r="G11" i="4"/>
  <c r="E11" i="4"/>
  <c r="J10" i="4"/>
  <c r="H10" i="4"/>
  <c r="G10" i="4"/>
  <c r="E10" i="4"/>
  <c r="H9" i="4"/>
  <c r="J9" i="4" s="1"/>
  <c r="G9" i="4"/>
  <c r="E9" i="4"/>
  <c r="J8" i="4"/>
  <c r="H8" i="4"/>
  <c r="G8" i="4"/>
  <c r="E8" i="4"/>
  <c r="H7" i="4"/>
  <c r="J7" i="4" s="1"/>
  <c r="G7" i="4"/>
  <c r="E7" i="4"/>
  <c r="H6" i="4"/>
  <c r="J6" i="4" s="1"/>
  <c r="G6" i="4"/>
  <c r="E6" i="4"/>
  <c r="H5" i="4"/>
  <c r="J5" i="4" s="1"/>
  <c r="G5" i="4"/>
  <c r="E5" i="4"/>
  <c r="E4" i="4"/>
  <c r="G4" i="4" s="1"/>
  <c r="H4" i="4" s="1"/>
  <c r="J4" i="4" s="1"/>
  <c r="J3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L53" i="3"/>
  <c r="J53" i="3"/>
  <c r="G53" i="3"/>
  <c r="H53" i="3" s="1"/>
  <c r="E53" i="3"/>
  <c r="L52" i="3"/>
  <c r="J52" i="3"/>
  <c r="G52" i="3"/>
  <c r="H52" i="3" s="1"/>
  <c r="E52" i="3"/>
  <c r="J51" i="3"/>
  <c r="G51" i="3"/>
  <c r="H51" i="3" s="1"/>
  <c r="L51" i="3" s="1"/>
  <c r="E51" i="3"/>
  <c r="L50" i="3"/>
  <c r="J50" i="3"/>
  <c r="G50" i="3"/>
  <c r="H50" i="3" s="1"/>
  <c r="E50" i="3"/>
  <c r="L49" i="3"/>
  <c r="J49" i="3"/>
  <c r="G49" i="3"/>
  <c r="H49" i="3" s="1"/>
  <c r="E49" i="3"/>
  <c r="J48" i="3"/>
  <c r="G48" i="3"/>
  <c r="H48" i="3" s="1"/>
  <c r="L48" i="3" s="1"/>
  <c r="E48" i="3"/>
  <c r="L47" i="3"/>
  <c r="J47" i="3"/>
  <c r="G47" i="3"/>
  <c r="H47" i="3" s="1"/>
  <c r="E47" i="3"/>
  <c r="L46" i="3"/>
  <c r="J46" i="3"/>
  <c r="G46" i="3"/>
  <c r="H46" i="3" s="1"/>
  <c r="E46" i="3"/>
  <c r="J45" i="3"/>
  <c r="G45" i="3"/>
  <c r="H45" i="3" s="1"/>
  <c r="L45" i="3" s="1"/>
  <c r="E45" i="3"/>
  <c r="L44" i="3"/>
  <c r="J44" i="3"/>
  <c r="G44" i="3"/>
  <c r="H44" i="3" s="1"/>
  <c r="E44" i="3"/>
  <c r="L43" i="3"/>
  <c r="J43" i="3"/>
  <c r="G43" i="3"/>
  <c r="H43" i="3" s="1"/>
  <c r="E43" i="3"/>
  <c r="J42" i="3"/>
  <c r="G42" i="3"/>
  <c r="H42" i="3" s="1"/>
  <c r="L42" i="3" s="1"/>
  <c r="E42" i="3"/>
  <c r="L41" i="3"/>
  <c r="J41" i="3"/>
  <c r="G41" i="3"/>
  <c r="H41" i="3" s="1"/>
  <c r="E41" i="3"/>
  <c r="L40" i="3"/>
  <c r="J40" i="3"/>
  <c r="G40" i="3"/>
  <c r="H40" i="3" s="1"/>
  <c r="E40" i="3"/>
  <c r="J39" i="3"/>
  <c r="G39" i="3"/>
  <c r="H39" i="3" s="1"/>
  <c r="L39" i="3" s="1"/>
  <c r="E39" i="3"/>
  <c r="L38" i="3"/>
  <c r="J38" i="3"/>
  <c r="G38" i="3"/>
  <c r="H38" i="3" s="1"/>
  <c r="E38" i="3"/>
  <c r="L37" i="3"/>
  <c r="J37" i="3"/>
  <c r="G37" i="3"/>
  <c r="H37" i="3" s="1"/>
  <c r="E37" i="3"/>
  <c r="J36" i="3"/>
  <c r="G36" i="3"/>
  <c r="H36" i="3" s="1"/>
  <c r="L36" i="3" s="1"/>
  <c r="E36" i="3"/>
  <c r="L35" i="3"/>
  <c r="J35" i="3"/>
  <c r="G35" i="3"/>
  <c r="H35" i="3" s="1"/>
  <c r="E35" i="3"/>
  <c r="L34" i="3"/>
  <c r="J34" i="3"/>
  <c r="G34" i="3"/>
  <c r="H34" i="3" s="1"/>
  <c r="E34" i="3"/>
  <c r="J33" i="3"/>
  <c r="G33" i="3"/>
  <c r="H33" i="3" s="1"/>
  <c r="L33" i="3" s="1"/>
  <c r="E33" i="3"/>
  <c r="L32" i="3"/>
  <c r="J32" i="3"/>
  <c r="G32" i="3"/>
  <c r="H32" i="3" s="1"/>
  <c r="E32" i="3"/>
  <c r="L31" i="3"/>
  <c r="J31" i="3"/>
  <c r="G31" i="3"/>
  <c r="H31" i="3" s="1"/>
  <c r="E31" i="3"/>
  <c r="J30" i="3"/>
  <c r="G30" i="3"/>
  <c r="H30" i="3" s="1"/>
  <c r="L30" i="3" s="1"/>
  <c r="E30" i="3"/>
  <c r="L29" i="3"/>
  <c r="J29" i="3"/>
  <c r="G29" i="3"/>
  <c r="H29" i="3" s="1"/>
  <c r="E29" i="3"/>
  <c r="L28" i="3"/>
  <c r="J28" i="3"/>
  <c r="G28" i="3"/>
  <c r="H28" i="3" s="1"/>
  <c r="E28" i="3"/>
  <c r="J27" i="3"/>
  <c r="G27" i="3"/>
  <c r="H27" i="3" s="1"/>
  <c r="L27" i="3" s="1"/>
  <c r="E27" i="3"/>
  <c r="L26" i="3"/>
  <c r="J26" i="3"/>
  <c r="G26" i="3"/>
  <c r="H26" i="3" s="1"/>
  <c r="E26" i="3"/>
  <c r="L25" i="3"/>
  <c r="J25" i="3"/>
  <c r="G25" i="3"/>
  <c r="H25" i="3" s="1"/>
  <c r="E25" i="3"/>
  <c r="J24" i="3"/>
  <c r="G24" i="3"/>
  <c r="H24" i="3" s="1"/>
  <c r="L24" i="3" s="1"/>
  <c r="E24" i="3"/>
  <c r="L23" i="3"/>
  <c r="J23" i="3"/>
  <c r="G23" i="3"/>
  <c r="H23" i="3" s="1"/>
  <c r="E23" i="3"/>
  <c r="L22" i="3"/>
  <c r="J22" i="3"/>
  <c r="G22" i="3"/>
  <c r="H22" i="3" s="1"/>
  <c r="E22" i="3"/>
  <c r="J21" i="3"/>
  <c r="G21" i="3"/>
  <c r="H21" i="3" s="1"/>
  <c r="L21" i="3" s="1"/>
  <c r="E21" i="3"/>
  <c r="L20" i="3"/>
  <c r="J20" i="3"/>
  <c r="G20" i="3"/>
  <c r="H20" i="3" s="1"/>
  <c r="E20" i="3"/>
  <c r="L19" i="3"/>
  <c r="J19" i="3"/>
  <c r="G19" i="3"/>
  <c r="H19" i="3" s="1"/>
  <c r="E19" i="3"/>
  <c r="J18" i="3"/>
  <c r="G18" i="3"/>
  <c r="H18" i="3" s="1"/>
  <c r="L18" i="3" s="1"/>
  <c r="E18" i="3"/>
  <c r="L17" i="3"/>
  <c r="J17" i="3"/>
  <c r="G17" i="3"/>
  <c r="H17" i="3" s="1"/>
  <c r="E17" i="3"/>
  <c r="L16" i="3"/>
  <c r="J16" i="3"/>
  <c r="G16" i="3"/>
  <c r="H16" i="3" s="1"/>
  <c r="E16" i="3"/>
  <c r="J15" i="3"/>
  <c r="G15" i="3"/>
  <c r="H15" i="3" s="1"/>
  <c r="L15" i="3" s="1"/>
  <c r="E15" i="3"/>
  <c r="J14" i="3"/>
  <c r="G14" i="3"/>
  <c r="H14" i="3" s="1"/>
  <c r="L14" i="3" s="1"/>
  <c r="E14" i="3"/>
  <c r="L13" i="3"/>
  <c r="J13" i="3"/>
  <c r="G13" i="3"/>
  <c r="H13" i="3" s="1"/>
  <c r="E13" i="3"/>
  <c r="L12" i="3"/>
  <c r="J12" i="3"/>
  <c r="G12" i="3"/>
  <c r="H12" i="3" s="1"/>
  <c r="E12" i="3"/>
  <c r="J11" i="3"/>
  <c r="G11" i="3"/>
  <c r="H11" i="3" s="1"/>
  <c r="L11" i="3" s="1"/>
  <c r="E11" i="3"/>
  <c r="L10" i="3"/>
  <c r="J10" i="3"/>
  <c r="G10" i="3"/>
  <c r="H10" i="3" s="1"/>
  <c r="E10" i="3"/>
  <c r="J9" i="3"/>
  <c r="G9" i="3"/>
  <c r="H9" i="3" s="1"/>
  <c r="L9" i="3" s="1"/>
  <c r="E9" i="3"/>
  <c r="J8" i="3"/>
  <c r="G8" i="3"/>
  <c r="H8" i="3" s="1"/>
  <c r="L8" i="3" s="1"/>
  <c r="E8" i="3"/>
  <c r="L7" i="3"/>
  <c r="J7" i="3"/>
  <c r="G7" i="3"/>
  <c r="H7" i="3" s="1"/>
  <c r="E7" i="3"/>
  <c r="L6" i="3"/>
  <c r="J6" i="3"/>
  <c r="G6" i="3"/>
  <c r="H6" i="3" s="1"/>
  <c r="E6" i="3"/>
  <c r="J5" i="3"/>
  <c r="G5" i="3"/>
  <c r="H5" i="3" s="1"/>
  <c r="L5" i="3" s="1"/>
  <c r="E5" i="3"/>
  <c r="J4" i="3"/>
  <c r="E4" i="3"/>
  <c r="G4" i="3" s="1"/>
  <c r="H4" i="3" s="1"/>
  <c r="L4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V194" i="2"/>
  <c r="AU194" i="2"/>
  <c r="AT194" i="2"/>
  <c r="AX194" i="2" s="1"/>
  <c r="AR194" i="2"/>
  <c r="AM194" i="2"/>
  <c r="AL194" i="2"/>
  <c r="AK194" i="2"/>
  <c r="AO194" i="2" s="1"/>
  <c r="AI194" i="2"/>
  <c r="AF194" i="2"/>
  <c r="AD194" i="2"/>
  <c r="AC194" i="2"/>
  <c r="AB194" i="2"/>
  <c r="Z194" i="2"/>
  <c r="W194" i="2"/>
  <c r="U194" i="2"/>
  <c r="T194" i="2"/>
  <c r="S194" i="2"/>
  <c r="Q194" i="2"/>
  <c r="N194" i="2"/>
  <c r="L194" i="2"/>
  <c r="I194" i="2"/>
  <c r="K194" i="2" s="1"/>
  <c r="O194" i="2" s="1"/>
  <c r="AV193" i="2"/>
  <c r="AU193" i="2"/>
  <c r="AT193" i="2"/>
  <c r="AX193" i="2" s="1"/>
  <c r="AR193" i="2"/>
  <c r="AM193" i="2"/>
  <c r="AL193" i="2"/>
  <c r="AK193" i="2"/>
  <c r="AO193" i="2" s="1"/>
  <c r="AI193" i="2"/>
  <c r="AF193" i="2"/>
  <c r="AD193" i="2"/>
  <c r="AC193" i="2"/>
  <c r="AB193" i="2"/>
  <c r="Z193" i="2"/>
  <c r="W193" i="2"/>
  <c r="U193" i="2"/>
  <c r="T193" i="2"/>
  <c r="S193" i="2"/>
  <c r="Q193" i="2"/>
  <c r="O193" i="2"/>
  <c r="N193" i="2"/>
  <c r="L193" i="2"/>
  <c r="I193" i="2"/>
  <c r="K193" i="2" s="1"/>
  <c r="AX192" i="2"/>
  <c r="AV192" i="2"/>
  <c r="AU192" i="2"/>
  <c r="AT192" i="2"/>
  <c r="AR192" i="2"/>
  <c r="AM192" i="2"/>
  <c r="AL192" i="2"/>
  <c r="AK192" i="2"/>
  <c r="AO192" i="2" s="1"/>
  <c r="AI192" i="2"/>
  <c r="AD192" i="2"/>
  <c r="AC192" i="2"/>
  <c r="AB192" i="2"/>
  <c r="AF192" i="2" s="1"/>
  <c r="Z192" i="2"/>
  <c r="U192" i="2"/>
  <c r="T192" i="2"/>
  <c r="S192" i="2"/>
  <c r="W192" i="2" s="1"/>
  <c r="Q192" i="2"/>
  <c r="N192" i="2"/>
  <c r="L192" i="2"/>
  <c r="I192" i="2"/>
  <c r="K192" i="2" s="1"/>
  <c r="O192" i="2" s="1"/>
  <c r="AX191" i="2"/>
  <c r="AV191" i="2"/>
  <c r="AU191" i="2"/>
  <c r="AT191" i="2"/>
  <c r="AR191" i="2"/>
  <c r="AO191" i="2"/>
  <c r="AM191" i="2"/>
  <c r="AL191" i="2"/>
  <c r="AK191" i="2"/>
  <c r="AI191" i="2"/>
  <c r="AF191" i="2"/>
  <c r="AD191" i="2"/>
  <c r="AC191" i="2"/>
  <c r="AB191" i="2"/>
  <c r="Z191" i="2"/>
  <c r="U191" i="2"/>
  <c r="T191" i="2"/>
  <c r="S191" i="2"/>
  <c r="W191" i="2" s="1"/>
  <c r="Q191" i="2"/>
  <c r="N191" i="2"/>
  <c r="L191" i="2"/>
  <c r="K191" i="2"/>
  <c r="O191" i="2" s="1"/>
  <c r="I191" i="2"/>
  <c r="AX190" i="2"/>
  <c r="AV190" i="2"/>
  <c r="AU190" i="2"/>
  <c r="AT190" i="2"/>
  <c r="AR190" i="2"/>
  <c r="AM190" i="2"/>
  <c r="AL190" i="2"/>
  <c r="AK190" i="2"/>
  <c r="AO190" i="2" s="1"/>
  <c r="AI190" i="2"/>
  <c r="AD190" i="2"/>
  <c r="AC190" i="2"/>
  <c r="AB190" i="2"/>
  <c r="AF190" i="2" s="1"/>
  <c r="Z190" i="2"/>
  <c r="U190" i="2"/>
  <c r="T190" i="2"/>
  <c r="S190" i="2"/>
  <c r="W190" i="2" s="1"/>
  <c r="Q190" i="2"/>
  <c r="N190" i="2"/>
  <c r="L190" i="2"/>
  <c r="I190" i="2"/>
  <c r="K190" i="2" s="1"/>
  <c r="O190" i="2" s="1"/>
  <c r="AX189" i="2"/>
  <c r="AV189" i="2"/>
  <c r="AU189" i="2"/>
  <c r="AT189" i="2"/>
  <c r="AR189" i="2"/>
  <c r="AO189" i="2"/>
  <c r="AM189" i="2"/>
  <c r="AL189" i="2"/>
  <c r="AK189" i="2"/>
  <c r="AI189" i="2"/>
  <c r="AF189" i="2"/>
  <c r="AD189" i="2"/>
  <c r="AC189" i="2"/>
  <c r="AB189" i="2"/>
  <c r="Z189" i="2"/>
  <c r="U189" i="2"/>
  <c r="T189" i="2"/>
  <c r="S189" i="2"/>
  <c r="W189" i="2" s="1"/>
  <c r="Q189" i="2"/>
  <c r="N189" i="2"/>
  <c r="L189" i="2"/>
  <c r="K189" i="2"/>
  <c r="O189" i="2" s="1"/>
  <c r="I189" i="2"/>
  <c r="AV188" i="2"/>
  <c r="AU188" i="2"/>
  <c r="AT188" i="2"/>
  <c r="AX188" i="2" s="1"/>
  <c r="AR188" i="2"/>
  <c r="AO188" i="2"/>
  <c r="AM188" i="2"/>
  <c r="AL188" i="2"/>
  <c r="AK188" i="2"/>
  <c r="AI188" i="2"/>
  <c r="AF188" i="2"/>
  <c r="AD188" i="2"/>
  <c r="AC188" i="2"/>
  <c r="AB188" i="2"/>
  <c r="Z188" i="2"/>
  <c r="W188" i="2"/>
  <c r="U188" i="2"/>
  <c r="T188" i="2"/>
  <c r="S188" i="2"/>
  <c r="Q188" i="2"/>
  <c r="N188" i="2"/>
  <c r="L188" i="2"/>
  <c r="K188" i="2"/>
  <c r="O188" i="2" s="1"/>
  <c r="I188" i="2"/>
  <c r="AV187" i="2"/>
  <c r="AU187" i="2"/>
  <c r="AT187" i="2"/>
  <c r="AX187" i="2" s="1"/>
  <c r="AR187" i="2"/>
  <c r="AM187" i="2"/>
  <c r="AL187" i="2"/>
  <c r="AK187" i="2"/>
  <c r="AO187" i="2" s="1"/>
  <c r="AI187" i="2"/>
  <c r="AF187" i="2"/>
  <c r="AD187" i="2"/>
  <c r="AC187" i="2"/>
  <c r="AB187" i="2"/>
  <c r="Z187" i="2"/>
  <c r="W187" i="2"/>
  <c r="U187" i="2"/>
  <c r="T187" i="2"/>
  <c r="S187" i="2"/>
  <c r="Q187" i="2"/>
  <c r="N187" i="2"/>
  <c r="L187" i="2"/>
  <c r="I187" i="2"/>
  <c r="K187" i="2" s="1"/>
  <c r="O187" i="2" s="1"/>
  <c r="AX186" i="2"/>
  <c r="AV186" i="2"/>
  <c r="AU186" i="2"/>
  <c r="AT186" i="2"/>
  <c r="AR186" i="2"/>
  <c r="AM186" i="2"/>
  <c r="AL186" i="2"/>
  <c r="AK186" i="2"/>
  <c r="AO186" i="2" s="1"/>
  <c r="AI186" i="2"/>
  <c r="AF186" i="2"/>
  <c r="AD186" i="2"/>
  <c r="AC186" i="2"/>
  <c r="AB186" i="2"/>
  <c r="Z186" i="2"/>
  <c r="U186" i="2"/>
  <c r="T186" i="2"/>
  <c r="S186" i="2"/>
  <c r="W186" i="2" s="1"/>
  <c r="Q186" i="2"/>
  <c r="N186" i="2"/>
  <c r="L186" i="2"/>
  <c r="K186" i="2"/>
  <c r="O186" i="2" s="1"/>
  <c r="I186" i="2"/>
  <c r="AV185" i="2"/>
  <c r="AU185" i="2"/>
  <c r="AT185" i="2"/>
  <c r="AX185" i="2" s="1"/>
  <c r="AR185" i="2"/>
  <c r="AO185" i="2"/>
  <c r="AM185" i="2"/>
  <c r="AL185" i="2"/>
  <c r="AK185" i="2"/>
  <c r="AI185" i="2"/>
  <c r="AF185" i="2"/>
  <c r="AD185" i="2"/>
  <c r="AC185" i="2"/>
  <c r="AB185" i="2"/>
  <c r="Z185" i="2"/>
  <c r="W185" i="2"/>
  <c r="U185" i="2"/>
  <c r="T185" i="2"/>
  <c r="S185" i="2"/>
  <c r="Q185" i="2"/>
  <c r="N185" i="2"/>
  <c r="L185" i="2"/>
  <c r="K185" i="2"/>
  <c r="O185" i="2" s="1"/>
  <c r="I185" i="2"/>
  <c r="AX184" i="2"/>
  <c r="AV184" i="2"/>
  <c r="AU184" i="2"/>
  <c r="AT184" i="2"/>
  <c r="AR184" i="2"/>
  <c r="AM184" i="2"/>
  <c r="AL184" i="2"/>
  <c r="AK184" i="2"/>
  <c r="AO184" i="2" s="1"/>
  <c r="AI184" i="2"/>
  <c r="AD184" i="2"/>
  <c r="AC184" i="2"/>
  <c r="AB184" i="2"/>
  <c r="AF184" i="2" s="1"/>
  <c r="Z184" i="2"/>
  <c r="W184" i="2"/>
  <c r="U184" i="2"/>
  <c r="T184" i="2"/>
  <c r="S184" i="2"/>
  <c r="Q184" i="2"/>
  <c r="N184" i="2"/>
  <c r="L184" i="2"/>
  <c r="I184" i="2"/>
  <c r="K184" i="2" s="1"/>
  <c r="O184" i="2" s="1"/>
  <c r="AX183" i="2"/>
  <c r="AV183" i="2"/>
  <c r="AU183" i="2"/>
  <c r="AT183" i="2"/>
  <c r="AR183" i="2"/>
  <c r="AM183" i="2"/>
  <c r="AL183" i="2"/>
  <c r="AK183" i="2"/>
  <c r="AO183" i="2" s="1"/>
  <c r="AI183" i="2"/>
  <c r="AF183" i="2"/>
  <c r="AD183" i="2"/>
  <c r="AC183" i="2"/>
  <c r="AB183" i="2"/>
  <c r="Z183" i="2"/>
  <c r="U183" i="2"/>
  <c r="T183" i="2"/>
  <c r="S183" i="2"/>
  <c r="W183" i="2" s="1"/>
  <c r="Q183" i="2"/>
  <c r="N183" i="2"/>
  <c r="L183" i="2"/>
  <c r="K183" i="2"/>
  <c r="O183" i="2" s="1"/>
  <c r="I183" i="2"/>
  <c r="AV182" i="2"/>
  <c r="AU182" i="2"/>
  <c r="AT182" i="2"/>
  <c r="AX182" i="2" s="1"/>
  <c r="AR182" i="2"/>
  <c r="AO182" i="2"/>
  <c r="AM182" i="2"/>
  <c r="AL182" i="2"/>
  <c r="AK182" i="2"/>
  <c r="AI182" i="2"/>
  <c r="AF182" i="2"/>
  <c r="AD182" i="2"/>
  <c r="AC182" i="2"/>
  <c r="AB182" i="2"/>
  <c r="Z182" i="2"/>
  <c r="W182" i="2"/>
  <c r="U182" i="2"/>
  <c r="T182" i="2"/>
  <c r="S182" i="2"/>
  <c r="Q182" i="2"/>
  <c r="N182" i="2"/>
  <c r="L182" i="2"/>
  <c r="K182" i="2"/>
  <c r="O182" i="2" s="1"/>
  <c r="I182" i="2"/>
  <c r="AX181" i="2"/>
  <c r="AV181" i="2"/>
  <c r="AU181" i="2"/>
  <c r="AT181" i="2"/>
  <c r="AR181" i="2"/>
  <c r="AM181" i="2"/>
  <c r="AL181" i="2"/>
  <c r="AK181" i="2"/>
  <c r="AO181" i="2" s="1"/>
  <c r="AI181" i="2"/>
  <c r="AD181" i="2"/>
  <c r="AC181" i="2"/>
  <c r="AB181" i="2"/>
  <c r="AF181" i="2" s="1"/>
  <c r="Z181" i="2"/>
  <c r="W181" i="2"/>
  <c r="U181" i="2"/>
  <c r="T181" i="2"/>
  <c r="S181" i="2"/>
  <c r="Q181" i="2"/>
  <c r="N181" i="2"/>
  <c r="L181" i="2"/>
  <c r="I181" i="2"/>
  <c r="K181" i="2" s="1"/>
  <c r="O181" i="2" s="1"/>
  <c r="AX180" i="2"/>
  <c r="AV180" i="2"/>
  <c r="AU180" i="2"/>
  <c r="AT180" i="2"/>
  <c r="AR180" i="2"/>
  <c r="AM180" i="2"/>
  <c r="AL180" i="2"/>
  <c r="AK180" i="2"/>
  <c r="AO180" i="2" s="1"/>
  <c r="AI180" i="2"/>
  <c r="AF180" i="2"/>
  <c r="AD180" i="2"/>
  <c r="AC180" i="2"/>
  <c r="AB180" i="2"/>
  <c r="Z180" i="2"/>
  <c r="U180" i="2"/>
  <c r="T180" i="2"/>
  <c r="S180" i="2"/>
  <c r="W180" i="2" s="1"/>
  <c r="Q180" i="2"/>
  <c r="N180" i="2"/>
  <c r="L180" i="2"/>
  <c r="K180" i="2"/>
  <c r="O180" i="2" s="1"/>
  <c r="I180" i="2"/>
  <c r="AV179" i="2"/>
  <c r="AU179" i="2"/>
  <c r="AT179" i="2"/>
  <c r="AX179" i="2" s="1"/>
  <c r="AR179" i="2"/>
  <c r="AO179" i="2"/>
  <c r="AM179" i="2"/>
  <c r="AL179" i="2"/>
  <c r="AK179" i="2"/>
  <c r="AI179" i="2"/>
  <c r="AF179" i="2"/>
  <c r="AD179" i="2"/>
  <c r="AC179" i="2"/>
  <c r="AB179" i="2"/>
  <c r="Z179" i="2"/>
  <c r="W179" i="2"/>
  <c r="U179" i="2"/>
  <c r="T179" i="2"/>
  <c r="S179" i="2"/>
  <c r="Q179" i="2"/>
  <c r="N179" i="2"/>
  <c r="L179" i="2"/>
  <c r="K179" i="2"/>
  <c r="O179" i="2" s="1"/>
  <c r="I179" i="2"/>
  <c r="AX178" i="2"/>
  <c r="AV178" i="2"/>
  <c r="AU178" i="2"/>
  <c r="AT178" i="2"/>
  <c r="AR178" i="2"/>
  <c r="AM178" i="2"/>
  <c r="AL178" i="2"/>
  <c r="AK178" i="2"/>
  <c r="AO178" i="2" s="1"/>
  <c r="AI178" i="2"/>
  <c r="AD178" i="2"/>
  <c r="AC178" i="2"/>
  <c r="AB178" i="2"/>
  <c r="AF178" i="2" s="1"/>
  <c r="Z178" i="2"/>
  <c r="W178" i="2"/>
  <c r="U178" i="2"/>
  <c r="T178" i="2"/>
  <c r="S178" i="2"/>
  <c r="Q178" i="2"/>
  <c r="N178" i="2"/>
  <c r="L178" i="2"/>
  <c r="I178" i="2"/>
  <c r="K178" i="2" s="1"/>
  <c r="O178" i="2" s="1"/>
  <c r="AX177" i="2"/>
  <c r="AV177" i="2"/>
  <c r="AU177" i="2"/>
  <c r="AT177" i="2"/>
  <c r="AR177" i="2"/>
  <c r="AM177" i="2"/>
  <c r="AL177" i="2"/>
  <c r="AK177" i="2"/>
  <c r="AO177" i="2" s="1"/>
  <c r="AI177" i="2"/>
  <c r="AF177" i="2"/>
  <c r="AD177" i="2"/>
  <c r="AC177" i="2"/>
  <c r="AB177" i="2"/>
  <c r="Z177" i="2"/>
  <c r="U177" i="2"/>
  <c r="T177" i="2"/>
  <c r="S177" i="2"/>
  <c r="W177" i="2" s="1"/>
  <c r="Q177" i="2"/>
  <c r="N177" i="2"/>
  <c r="L177" i="2"/>
  <c r="K177" i="2"/>
  <c r="O177" i="2" s="1"/>
  <c r="I177" i="2"/>
  <c r="AV176" i="2"/>
  <c r="AU176" i="2"/>
  <c r="AT176" i="2"/>
  <c r="AX176" i="2" s="1"/>
  <c r="AR176" i="2"/>
  <c r="AO176" i="2"/>
  <c r="AM176" i="2"/>
  <c r="AL176" i="2"/>
  <c r="AK176" i="2"/>
  <c r="AI176" i="2"/>
  <c r="AF176" i="2"/>
  <c r="AD176" i="2"/>
  <c r="AC176" i="2"/>
  <c r="AB176" i="2"/>
  <c r="Z176" i="2"/>
  <c r="W176" i="2"/>
  <c r="U176" i="2"/>
  <c r="T176" i="2"/>
  <c r="S176" i="2"/>
  <c r="Q176" i="2"/>
  <c r="N176" i="2"/>
  <c r="L176" i="2"/>
  <c r="K176" i="2"/>
  <c r="O176" i="2" s="1"/>
  <c r="I176" i="2"/>
  <c r="AX175" i="2"/>
  <c r="AV175" i="2"/>
  <c r="AU175" i="2"/>
  <c r="AT175" i="2"/>
  <c r="AR175" i="2"/>
  <c r="AM175" i="2"/>
  <c r="AL175" i="2"/>
  <c r="AK175" i="2"/>
  <c r="AO175" i="2" s="1"/>
  <c r="AI175" i="2"/>
  <c r="AD175" i="2"/>
  <c r="AC175" i="2"/>
  <c r="AB175" i="2"/>
  <c r="AF175" i="2" s="1"/>
  <c r="Z175" i="2"/>
  <c r="W175" i="2"/>
  <c r="U175" i="2"/>
  <c r="T175" i="2"/>
  <c r="S175" i="2"/>
  <c r="Q175" i="2"/>
  <c r="N175" i="2"/>
  <c r="L175" i="2"/>
  <c r="I175" i="2"/>
  <c r="K175" i="2" s="1"/>
  <c r="O175" i="2" s="1"/>
  <c r="AX174" i="2"/>
  <c r="AV174" i="2"/>
  <c r="AU174" i="2"/>
  <c r="AT174" i="2"/>
  <c r="AR174" i="2"/>
  <c r="AM174" i="2"/>
  <c r="AL174" i="2"/>
  <c r="AK174" i="2"/>
  <c r="AO174" i="2" s="1"/>
  <c r="AI174" i="2"/>
  <c r="AF174" i="2"/>
  <c r="AD174" i="2"/>
  <c r="AC174" i="2"/>
  <c r="AB174" i="2"/>
  <c r="Z174" i="2"/>
  <c r="U174" i="2"/>
  <c r="T174" i="2"/>
  <c r="S174" i="2"/>
  <c r="W174" i="2" s="1"/>
  <c r="Q174" i="2"/>
  <c r="N174" i="2"/>
  <c r="L174" i="2"/>
  <c r="K174" i="2"/>
  <c r="O174" i="2" s="1"/>
  <c r="I174" i="2"/>
  <c r="AV173" i="2"/>
  <c r="AU173" i="2"/>
  <c r="AT173" i="2"/>
  <c r="AX173" i="2" s="1"/>
  <c r="AR173" i="2"/>
  <c r="AO173" i="2"/>
  <c r="AM173" i="2"/>
  <c r="AL173" i="2"/>
  <c r="AK173" i="2"/>
  <c r="AI173" i="2"/>
  <c r="AF173" i="2"/>
  <c r="AD173" i="2"/>
  <c r="AC173" i="2"/>
  <c r="AB173" i="2"/>
  <c r="Z173" i="2"/>
  <c r="W173" i="2"/>
  <c r="U173" i="2"/>
  <c r="T173" i="2"/>
  <c r="S173" i="2"/>
  <c r="Q173" i="2"/>
  <c r="N173" i="2"/>
  <c r="L173" i="2"/>
  <c r="K173" i="2"/>
  <c r="O173" i="2" s="1"/>
  <c r="I173" i="2"/>
  <c r="AX172" i="2"/>
  <c r="AV172" i="2"/>
  <c r="AU172" i="2"/>
  <c r="AT172" i="2"/>
  <c r="AR172" i="2"/>
  <c r="AM172" i="2"/>
  <c r="AL172" i="2"/>
  <c r="AK172" i="2"/>
  <c r="AO172" i="2" s="1"/>
  <c r="AI172" i="2"/>
  <c r="AF172" i="2"/>
  <c r="AD172" i="2"/>
  <c r="AC172" i="2"/>
  <c r="AB172" i="2"/>
  <c r="Z172" i="2"/>
  <c r="U172" i="2"/>
  <c r="T172" i="2"/>
  <c r="S172" i="2"/>
  <c r="W172" i="2" s="1"/>
  <c r="Q172" i="2"/>
  <c r="N172" i="2"/>
  <c r="L172" i="2"/>
  <c r="I172" i="2"/>
  <c r="K172" i="2" s="1"/>
  <c r="O172" i="2" s="1"/>
  <c r="AX171" i="2"/>
  <c r="AV171" i="2"/>
  <c r="AU171" i="2"/>
  <c r="AT171" i="2"/>
  <c r="AR171" i="2"/>
  <c r="AM171" i="2"/>
  <c r="AL171" i="2"/>
  <c r="AK171" i="2"/>
  <c r="AO171" i="2" s="1"/>
  <c r="AI171" i="2"/>
  <c r="AF171" i="2"/>
  <c r="AD171" i="2"/>
  <c r="AC171" i="2"/>
  <c r="AB171" i="2"/>
  <c r="Z171" i="2"/>
  <c r="U171" i="2"/>
  <c r="T171" i="2"/>
  <c r="S171" i="2"/>
  <c r="W171" i="2" s="1"/>
  <c r="Q171" i="2"/>
  <c r="N171" i="2"/>
  <c r="L171" i="2"/>
  <c r="I171" i="2"/>
  <c r="K171" i="2" s="1"/>
  <c r="O171" i="2" s="1"/>
  <c r="AX170" i="2"/>
  <c r="AV170" i="2"/>
  <c r="AU170" i="2"/>
  <c r="AT170" i="2"/>
  <c r="AR170" i="2"/>
  <c r="AM170" i="2"/>
  <c r="AL170" i="2"/>
  <c r="AK170" i="2"/>
  <c r="AO170" i="2" s="1"/>
  <c r="AI170" i="2"/>
  <c r="AF170" i="2"/>
  <c r="AD170" i="2"/>
  <c r="AC170" i="2"/>
  <c r="AB170" i="2"/>
  <c r="Z170" i="2"/>
  <c r="U170" i="2"/>
  <c r="T170" i="2"/>
  <c r="S170" i="2"/>
  <c r="W170" i="2" s="1"/>
  <c r="Q170" i="2"/>
  <c r="N170" i="2"/>
  <c r="L170" i="2"/>
  <c r="I170" i="2"/>
  <c r="K170" i="2" s="1"/>
  <c r="O170" i="2" s="1"/>
  <c r="AX169" i="2"/>
  <c r="AV169" i="2"/>
  <c r="AU169" i="2"/>
  <c r="AT169" i="2"/>
  <c r="AR169" i="2"/>
  <c r="AM169" i="2"/>
  <c r="AL169" i="2"/>
  <c r="AK169" i="2"/>
  <c r="AO169" i="2" s="1"/>
  <c r="AI169" i="2"/>
  <c r="AF169" i="2"/>
  <c r="AD169" i="2"/>
  <c r="AC169" i="2"/>
  <c r="AB169" i="2"/>
  <c r="Z169" i="2"/>
  <c r="U169" i="2"/>
  <c r="T169" i="2"/>
  <c r="S169" i="2"/>
  <c r="W169" i="2" s="1"/>
  <c r="Q169" i="2"/>
  <c r="N169" i="2"/>
  <c r="L169" i="2"/>
  <c r="I169" i="2"/>
  <c r="K169" i="2" s="1"/>
  <c r="O169" i="2" s="1"/>
  <c r="AX168" i="2"/>
  <c r="AV168" i="2"/>
  <c r="AU168" i="2"/>
  <c r="AT168" i="2"/>
  <c r="AR168" i="2"/>
  <c r="AM168" i="2"/>
  <c r="AL168" i="2"/>
  <c r="AK168" i="2"/>
  <c r="AO168" i="2" s="1"/>
  <c r="AI168" i="2"/>
  <c r="AF168" i="2"/>
  <c r="AD168" i="2"/>
  <c r="AC168" i="2"/>
  <c r="AB168" i="2"/>
  <c r="Z168" i="2"/>
  <c r="U168" i="2"/>
  <c r="T168" i="2"/>
  <c r="S168" i="2"/>
  <c r="W168" i="2" s="1"/>
  <c r="Q168" i="2"/>
  <c r="N168" i="2"/>
  <c r="L168" i="2"/>
  <c r="I168" i="2"/>
  <c r="K168" i="2" s="1"/>
  <c r="O168" i="2" s="1"/>
  <c r="AX167" i="2"/>
  <c r="AV167" i="2"/>
  <c r="AU167" i="2"/>
  <c r="AT167" i="2"/>
  <c r="AR167" i="2"/>
  <c r="AM167" i="2"/>
  <c r="AL167" i="2"/>
  <c r="AK167" i="2"/>
  <c r="AO167" i="2" s="1"/>
  <c r="AI167" i="2"/>
  <c r="AF167" i="2"/>
  <c r="AD167" i="2"/>
  <c r="AC167" i="2"/>
  <c r="AB167" i="2"/>
  <c r="Z167" i="2"/>
  <c r="U167" i="2"/>
  <c r="T167" i="2"/>
  <c r="S167" i="2"/>
  <c r="W167" i="2" s="1"/>
  <c r="Q167" i="2"/>
  <c r="N167" i="2"/>
  <c r="L167" i="2"/>
  <c r="I167" i="2"/>
  <c r="K167" i="2" s="1"/>
  <c r="O167" i="2" s="1"/>
  <c r="AX166" i="2"/>
  <c r="AV166" i="2"/>
  <c r="AU166" i="2"/>
  <c r="AT166" i="2"/>
  <c r="AR166" i="2"/>
  <c r="AM166" i="2"/>
  <c r="AL166" i="2"/>
  <c r="AK166" i="2"/>
  <c r="AO166" i="2" s="1"/>
  <c r="AI166" i="2"/>
  <c r="AF166" i="2"/>
  <c r="AD166" i="2"/>
  <c r="AC166" i="2"/>
  <c r="AB166" i="2"/>
  <c r="Z166" i="2"/>
  <c r="U166" i="2"/>
  <c r="T166" i="2"/>
  <c r="S166" i="2"/>
  <c r="W166" i="2" s="1"/>
  <c r="Q166" i="2"/>
  <c r="N166" i="2"/>
  <c r="L166" i="2"/>
  <c r="I166" i="2"/>
  <c r="K166" i="2" s="1"/>
  <c r="O166" i="2" s="1"/>
  <c r="AX165" i="2"/>
  <c r="AV165" i="2"/>
  <c r="AU165" i="2"/>
  <c r="AT165" i="2"/>
  <c r="AR165" i="2"/>
  <c r="AM165" i="2"/>
  <c r="AL165" i="2"/>
  <c r="AK165" i="2"/>
  <c r="AO165" i="2" s="1"/>
  <c r="AI165" i="2"/>
  <c r="AF165" i="2"/>
  <c r="AD165" i="2"/>
  <c r="AC165" i="2"/>
  <c r="AB165" i="2"/>
  <c r="Z165" i="2"/>
  <c r="U165" i="2"/>
  <c r="T165" i="2"/>
  <c r="S165" i="2"/>
  <c r="W165" i="2" s="1"/>
  <c r="Q165" i="2"/>
  <c r="N165" i="2"/>
  <c r="L165" i="2"/>
  <c r="I165" i="2"/>
  <c r="K165" i="2" s="1"/>
  <c r="O165" i="2" s="1"/>
  <c r="AX164" i="2"/>
  <c r="AV164" i="2"/>
  <c r="AU164" i="2"/>
  <c r="AT164" i="2"/>
  <c r="AR164" i="2"/>
  <c r="AM164" i="2"/>
  <c r="AL164" i="2"/>
  <c r="AK164" i="2"/>
  <c r="AO164" i="2" s="1"/>
  <c r="AI164" i="2"/>
  <c r="AF164" i="2"/>
  <c r="AD164" i="2"/>
  <c r="AC164" i="2"/>
  <c r="AB164" i="2"/>
  <c r="Z164" i="2"/>
  <c r="U164" i="2"/>
  <c r="T164" i="2"/>
  <c r="S164" i="2"/>
  <c r="W164" i="2" s="1"/>
  <c r="Q164" i="2"/>
  <c r="N164" i="2"/>
  <c r="L164" i="2"/>
  <c r="I164" i="2"/>
  <c r="K164" i="2" s="1"/>
  <c r="O164" i="2" s="1"/>
  <c r="AX163" i="2"/>
  <c r="AV163" i="2"/>
  <c r="AU163" i="2"/>
  <c r="AT163" i="2"/>
  <c r="AR163" i="2"/>
  <c r="AM163" i="2"/>
  <c r="AL163" i="2"/>
  <c r="AK163" i="2"/>
  <c r="AO163" i="2" s="1"/>
  <c r="AI163" i="2"/>
  <c r="AF163" i="2"/>
  <c r="AD163" i="2"/>
  <c r="AC163" i="2"/>
  <c r="AB163" i="2"/>
  <c r="Z163" i="2"/>
  <c r="U163" i="2"/>
  <c r="T163" i="2"/>
  <c r="S163" i="2"/>
  <c r="W163" i="2" s="1"/>
  <c r="Q163" i="2"/>
  <c r="N163" i="2"/>
  <c r="L163" i="2"/>
  <c r="I163" i="2"/>
  <c r="K163" i="2" s="1"/>
  <c r="O163" i="2" s="1"/>
  <c r="AX162" i="2"/>
  <c r="AV162" i="2"/>
  <c r="AU162" i="2"/>
  <c r="AT162" i="2"/>
  <c r="AR162" i="2"/>
  <c r="AM162" i="2"/>
  <c r="AL162" i="2"/>
  <c r="AK162" i="2"/>
  <c r="AO162" i="2" s="1"/>
  <c r="AI162" i="2"/>
  <c r="AF162" i="2"/>
  <c r="AD162" i="2"/>
  <c r="AC162" i="2"/>
  <c r="AB162" i="2"/>
  <c r="Z162" i="2"/>
  <c r="U162" i="2"/>
  <c r="T162" i="2"/>
  <c r="S162" i="2"/>
  <c r="W162" i="2" s="1"/>
  <c r="Q162" i="2"/>
  <c r="N162" i="2"/>
  <c r="L162" i="2"/>
  <c r="I162" i="2"/>
  <c r="K162" i="2" s="1"/>
  <c r="O162" i="2" s="1"/>
  <c r="AX161" i="2"/>
  <c r="AV161" i="2"/>
  <c r="AU161" i="2"/>
  <c r="AT161" i="2"/>
  <c r="AR161" i="2"/>
  <c r="AM161" i="2"/>
  <c r="AL161" i="2"/>
  <c r="AK161" i="2"/>
  <c r="AO161" i="2" s="1"/>
  <c r="AI161" i="2"/>
  <c r="AF161" i="2"/>
  <c r="AD161" i="2"/>
  <c r="AC161" i="2"/>
  <c r="AB161" i="2"/>
  <c r="Z161" i="2"/>
  <c r="U161" i="2"/>
  <c r="T161" i="2"/>
  <c r="S161" i="2"/>
  <c r="W161" i="2" s="1"/>
  <c r="Q161" i="2"/>
  <c r="N161" i="2"/>
  <c r="L161" i="2"/>
  <c r="I161" i="2"/>
  <c r="K161" i="2" s="1"/>
  <c r="O161" i="2" s="1"/>
  <c r="AX160" i="2"/>
  <c r="AV160" i="2"/>
  <c r="AU160" i="2"/>
  <c r="AT160" i="2"/>
  <c r="AR160" i="2"/>
  <c r="AM160" i="2"/>
  <c r="AL160" i="2"/>
  <c r="AK160" i="2"/>
  <c r="AO160" i="2" s="1"/>
  <c r="AI160" i="2"/>
  <c r="AF160" i="2"/>
  <c r="AD160" i="2"/>
  <c r="AC160" i="2"/>
  <c r="AB160" i="2"/>
  <c r="Z160" i="2"/>
  <c r="U160" i="2"/>
  <c r="T160" i="2"/>
  <c r="S160" i="2"/>
  <c r="W160" i="2" s="1"/>
  <c r="Q160" i="2"/>
  <c r="N160" i="2"/>
  <c r="L160" i="2"/>
  <c r="I160" i="2"/>
  <c r="K160" i="2" s="1"/>
  <c r="O160" i="2" s="1"/>
  <c r="AX159" i="2"/>
  <c r="AV159" i="2"/>
  <c r="AU159" i="2"/>
  <c r="AT159" i="2"/>
  <c r="AR159" i="2"/>
  <c r="AM159" i="2"/>
  <c r="AL159" i="2"/>
  <c r="AK159" i="2"/>
  <c r="AO159" i="2" s="1"/>
  <c r="AI159" i="2"/>
  <c r="AF159" i="2"/>
  <c r="AD159" i="2"/>
  <c r="AC159" i="2"/>
  <c r="AB159" i="2"/>
  <c r="Z159" i="2"/>
  <c r="U159" i="2"/>
  <c r="T159" i="2"/>
  <c r="S159" i="2"/>
  <c r="W159" i="2" s="1"/>
  <c r="Q159" i="2"/>
  <c r="N159" i="2"/>
  <c r="L159" i="2"/>
  <c r="I159" i="2"/>
  <c r="K159" i="2" s="1"/>
  <c r="O159" i="2" s="1"/>
  <c r="AX158" i="2"/>
  <c r="AV158" i="2"/>
  <c r="AU158" i="2"/>
  <c r="AT158" i="2"/>
  <c r="AR158" i="2"/>
  <c r="AM158" i="2"/>
  <c r="AL158" i="2"/>
  <c r="AK158" i="2"/>
  <c r="AO158" i="2" s="1"/>
  <c r="AI158" i="2"/>
  <c r="AF158" i="2"/>
  <c r="AD158" i="2"/>
  <c r="AC158" i="2"/>
  <c r="AB158" i="2"/>
  <c r="Z158" i="2"/>
  <c r="U158" i="2"/>
  <c r="T158" i="2"/>
  <c r="S158" i="2"/>
  <c r="W158" i="2" s="1"/>
  <c r="Q158" i="2"/>
  <c r="N158" i="2"/>
  <c r="L158" i="2"/>
  <c r="I158" i="2"/>
  <c r="K158" i="2" s="1"/>
  <c r="O158" i="2" s="1"/>
  <c r="AX157" i="2"/>
  <c r="AV157" i="2"/>
  <c r="AU157" i="2"/>
  <c r="AT157" i="2"/>
  <c r="AR157" i="2"/>
  <c r="AM157" i="2"/>
  <c r="AL157" i="2"/>
  <c r="AK157" i="2"/>
  <c r="AO157" i="2" s="1"/>
  <c r="AI157" i="2"/>
  <c r="AF157" i="2"/>
  <c r="AD157" i="2"/>
  <c r="AC157" i="2"/>
  <c r="AB157" i="2"/>
  <c r="Z157" i="2"/>
  <c r="U157" i="2"/>
  <c r="T157" i="2"/>
  <c r="S157" i="2"/>
  <c r="W157" i="2" s="1"/>
  <c r="Q157" i="2"/>
  <c r="N157" i="2"/>
  <c r="L157" i="2"/>
  <c r="I157" i="2"/>
  <c r="K157" i="2" s="1"/>
  <c r="O157" i="2" s="1"/>
  <c r="AX156" i="2"/>
  <c r="AV156" i="2"/>
  <c r="AU156" i="2"/>
  <c r="AT156" i="2"/>
  <c r="AR156" i="2"/>
  <c r="AM156" i="2"/>
  <c r="AL156" i="2"/>
  <c r="AK156" i="2"/>
  <c r="AO156" i="2" s="1"/>
  <c r="AI156" i="2"/>
  <c r="AF156" i="2"/>
  <c r="AD156" i="2"/>
  <c r="AC156" i="2"/>
  <c r="AB156" i="2"/>
  <c r="Z156" i="2"/>
  <c r="U156" i="2"/>
  <c r="T156" i="2"/>
  <c r="S156" i="2"/>
  <c r="W156" i="2" s="1"/>
  <c r="Q156" i="2"/>
  <c r="N156" i="2"/>
  <c r="L156" i="2"/>
  <c r="I156" i="2"/>
  <c r="K156" i="2" s="1"/>
  <c r="O156" i="2" s="1"/>
  <c r="AX155" i="2"/>
  <c r="AV155" i="2"/>
  <c r="AU155" i="2"/>
  <c r="AT155" i="2"/>
  <c r="AR155" i="2"/>
  <c r="AM155" i="2"/>
  <c r="AL155" i="2"/>
  <c r="AK155" i="2"/>
  <c r="AO155" i="2" s="1"/>
  <c r="AI155" i="2"/>
  <c r="AF155" i="2"/>
  <c r="AD155" i="2"/>
  <c r="AC155" i="2"/>
  <c r="AB155" i="2"/>
  <c r="Z155" i="2"/>
  <c r="U155" i="2"/>
  <c r="T155" i="2"/>
  <c r="S155" i="2"/>
  <c r="W155" i="2" s="1"/>
  <c r="Q155" i="2"/>
  <c r="N155" i="2"/>
  <c r="L155" i="2"/>
  <c r="I155" i="2"/>
  <c r="K155" i="2" s="1"/>
  <c r="O155" i="2" s="1"/>
  <c r="AX154" i="2"/>
  <c r="AV154" i="2"/>
  <c r="AU154" i="2"/>
  <c r="AT154" i="2"/>
  <c r="AR154" i="2"/>
  <c r="AM154" i="2"/>
  <c r="AL154" i="2"/>
  <c r="AK154" i="2"/>
  <c r="AO154" i="2" s="1"/>
  <c r="AI154" i="2"/>
  <c r="AF154" i="2"/>
  <c r="AD154" i="2"/>
  <c r="AC154" i="2"/>
  <c r="AB154" i="2"/>
  <c r="Z154" i="2"/>
  <c r="U154" i="2"/>
  <c r="T154" i="2"/>
  <c r="S154" i="2"/>
  <c r="W154" i="2" s="1"/>
  <c r="Q154" i="2"/>
  <c r="N154" i="2"/>
  <c r="L154" i="2"/>
  <c r="I154" i="2"/>
  <c r="K154" i="2" s="1"/>
  <c r="O154" i="2" s="1"/>
  <c r="AX153" i="2"/>
  <c r="AV153" i="2"/>
  <c r="AU153" i="2"/>
  <c r="AT153" i="2"/>
  <c r="AR153" i="2"/>
  <c r="AM153" i="2"/>
  <c r="AL153" i="2"/>
  <c r="AK153" i="2"/>
  <c r="AO153" i="2" s="1"/>
  <c r="AI153" i="2"/>
  <c r="AF153" i="2"/>
  <c r="AD153" i="2"/>
  <c r="AC153" i="2"/>
  <c r="AB153" i="2"/>
  <c r="Z153" i="2"/>
  <c r="U153" i="2"/>
  <c r="T153" i="2"/>
  <c r="S153" i="2"/>
  <c r="W153" i="2" s="1"/>
  <c r="Q153" i="2"/>
  <c r="N153" i="2"/>
  <c r="L153" i="2"/>
  <c r="I153" i="2"/>
  <c r="K153" i="2" s="1"/>
  <c r="O153" i="2" s="1"/>
  <c r="AX152" i="2"/>
  <c r="AV152" i="2"/>
  <c r="AU152" i="2"/>
  <c r="AT152" i="2"/>
  <c r="AR152" i="2"/>
  <c r="AM152" i="2"/>
  <c r="AL152" i="2"/>
  <c r="AK152" i="2"/>
  <c r="AO152" i="2" s="1"/>
  <c r="AI152" i="2"/>
  <c r="AF152" i="2"/>
  <c r="AD152" i="2"/>
  <c r="AC152" i="2"/>
  <c r="AB152" i="2"/>
  <c r="Z152" i="2"/>
  <c r="U152" i="2"/>
  <c r="T152" i="2"/>
  <c r="S152" i="2"/>
  <c r="W152" i="2" s="1"/>
  <c r="Q152" i="2"/>
  <c r="N152" i="2"/>
  <c r="L152" i="2"/>
  <c r="I152" i="2"/>
  <c r="K152" i="2" s="1"/>
  <c r="O152" i="2" s="1"/>
  <c r="AX151" i="2"/>
  <c r="AV151" i="2"/>
  <c r="AU151" i="2"/>
  <c r="AT151" i="2"/>
  <c r="AR151" i="2"/>
  <c r="AM151" i="2"/>
  <c r="AL151" i="2"/>
  <c r="AK151" i="2"/>
  <c r="AO151" i="2" s="1"/>
  <c r="AI151" i="2"/>
  <c r="AF151" i="2"/>
  <c r="AD151" i="2"/>
  <c r="AC151" i="2"/>
  <c r="AB151" i="2"/>
  <c r="Z151" i="2"/>
  <c r="U151" i="2"/>
  <c r="T151" i="2"/>
  <c r="S151" i="2"/>
  <c r="W151" i="2" s="1"/>
  <c r="Q151" i="2"/>
  <c r="N151" i="2"/>
  <c r="L151" i="2"/>
  <c r="I151" i="2"/>
  <c r="K151" i="2" s="1"/>
  <c r="O151" i="2" s="1"/>
  <c r="AX150" i="2"/>
  <c r="AV150" i="2"/>
  <c r="AU150" i="2"/>
  <c r="AT150" i="2"/>
  <c r="AR150" i="2"/>
  <c r="AM150" i="2"/>
  <c r="AL150" i="2"/>
  <c r="AK150" i="2"/>
  <c r="AO150" i="2" s="1"/>
  <c r="AI150" i="2"/>
  <c r="AF150" i="2"/>
  <c r="AD150" i="2"/>
  <c r="AC150" i="2"/>
  <c r="AB150" i="2"/>
  <c r="Z150" i="2"/>
  <c r="U150" i="2"/>
  <c r="T150" i="2"/>
  <c r="S150" i="2"/>
  <c r="W150" i="2" s="1"/>
  <c r="Q150" i="2"/>
  <c r="N150" i="2"/>
  <c r="L150" i="2"/>
  <c r="I150" i="2"/>
  <c r="K150" i="2" s="1"/>
  <c r="O150" i="2" s="1"/>
  <c r="AX149" i="2"/>
  <c r="AV149" i="2"/>
  <c r="AU149" i="2"/>
  <c r="AT149" i="2"/>
  <c r="AR149" i="2"/>
  <c r="AM149" i="2"/>
  <c r="AL149" i="2"/>
  <c r="AK149" i="2"/>
  <c r="AO149" i="2" s="1"/>
  <c r="AI149" i="2"/>
  <c r="AF149" i="2"/>
  <c r="AD149" i="2"/>
  <c r="AC149" i="2"/>
  <c r="AB149" i="2"/>
  <c r="Z149" i="2"/>
  <c r="U149" i="2"/>
  <c r="T149" i="2"/>
  <c r="S149" i="2"/>
  <c r="W149" i="2" s="1"/>
  <c r="Q149" i="2"/>
  <c r="N149" i="2"/>
  <c r="L149" i="2"/>
  <c r="I149" i="2"/>
  <c r="K149" i="2" s="1"/>
  <c r="O149" i="2" s="1"/>
  <c r="AX148" i="2"/>
  <c r="AV148" i="2"/>
  <c r="AU148" i="2"/>
  <c r="AT148" i="2"/>
  <c r="AR148" i="2"/>
  <c r="AM148" i="2"/>
  <c r="AL148" i="2"/>
  <c r="AK148" i="2"/>
  <c r="AO148" i="2" s="1"/>
  <c r="AI148" i="2"/>
  <c r="AF148" i="2"/>
  <c r="AD148" i="2"/>
  <c r="AC148" i="2"/>
  <c r="AB148" i="2"/>
  <c r="Z148" i="2"/>
  <c r="U148" i="2"/>
  <c r="T148" i="2"/>
  <c r="S148" i="2"/>
  <c r="W148" i="2" s="1"/>
  <c r="Q148" i="2"/>
  <c r="N148" i="2"/>
  <c r="L148" i="2"/>
  <c r="I148" i="2"/>
  <c r="K148" i="2" s="1"/>
  <c r="O148" i="2" s="1"/>
  <c r="AX147" i="2"/>
  <c r="AV147" i="2"/>
  <c r="AU147" i="2"/>
  <c r="AT147" i="2"/>
  <c r="AR147" i="2"/>
  <c r="AM147" i="2"/>
  <c r="AL147" i="2"/>
  <c r="AK147" i="2"/>
  <c r="AO147" i="2" s="1"/>
  <c r="AI147" i="2"/>
  <c r="AF147" i="2"/>
  <c r="AD147" i="2"/>
  <c r="AC147" i="2"/>
  <c r="AB147" i="2"/>
  <c r="Z147" i="2"/>
  <c r="U147" i="2"/>
  <c r="T147" i="2"/>
  <c r="S147" i="2"/>
  <c r="W147" i="2" s="1"/>
  <c r="Q147" i="2"/>
  <c r="N147" i="2"/>
  <c r="L147" i="2"/>
  <c r="I147" i="2"/>
  <c r="K147" i="2" s="1"/>
  <c r="O147" i="2" s="1"/>
  <c r="AX146" i="2"/>
  <c r="AV146" i="2"/>
  <c r="AU146" i="2"/>
  <c r="AT146" i="2"/>
  <c r="AR146" i="2"/>
  <c r="AM146" i="2"/>
  <c r="AL146" i="2"/>
  <c r="AK146" i="2"/>
  <c r="AO146" i="2" s="1"/>
  <c r="AI146" i="2"/>
  <c r="AF146" i="2"/>
  <c r="AD146" i="2"/>
  <c r="AC146" i="2"/>
  <c r="AB146" i="2"/>
  <c r="Z146" i="2"/>
  <c r="U146" i="2"/>
  <c r="T146" i="2"/>
  <c r="S146" i="2"/>
  <c r="W146" i="2" s="1"/>
  <c r="Q146" i="2"/>
  <c r="N146" i="2"/>
  <c r="L146" i="2"/>
  <c r="I146" i="2"/>
  <c r="K146" i="2" s="1"/>
  <c r="O146" i="2" s="1"/>
  <c r="AX145" i="2"/>
  <c r="AV145" i="2"/>
  <c r="AU145" i="2"/>
  <c r="AT145" i="2"/>
  <c r="AR145" i="2"/>
  <c r="AM145" i="2"/>
  <c r="AL145" i="2"/>
  <c r="AK145" i="2"/>
  <c r="AO145" i="2" s="1"/>
  <c r="AI145" i="2"/>
  <c r="AF145" i="2"/>
  <c r="AD145" i="2"/>
  <c r="AC145" i="2"/>
  <c r="AB145" i="2"/>
  <c r="Z145" i="2"/>
  <c r="U145" i="2"/>
  <c r="T145" i="2"/>
  <c r="S145" i="2"/>
  <c r="W145" i="2" s="1"/>
  <c r="Q145" i="2"/>
  <c r="O145" i="2"/>
  <c r="N145" i="2"/>
  <c r="L145" i="2"/>
  <c r="I145" i="2"/>
  <c r="K145" i="2" s="1"/>
  <c r="AX144" i="2"/>
  <c r="AV144" i="2"/>
  <c r="AU144" i="2"/>
  <c r="AT144" i="2"/>
  <c r="AR144" i="2"/>
  <c r="AM144" i="2"/>
  <c r="AL144" i="2"/>
  <c r="AK144" i="2"/>
  <c r="AO144" i="2" s="1"/>
  <c r="AI144" i="2"/>
  <c r="AF144" i="2"/>
  <c r="AD144" i="2"/>
  <c r="AC144" i="2"/>
  <c r="AB144" i="2"/>
  <c r="Z144" i="2"/>
  <c r="U144" i="2"/>
  <c r="T144" i="2"/>
  <c r="S144" i="2"/>
  <c r="W144" i="2" s="1"/>
  <c r="Q144" i="2"/>
  <c r="N144" i="2"/>
  <c r="L144" i="2"/>
  <c r="I144" i="2"/>
  <c r="K144" i="2" s="1"/>
  <c r="O144" i="2" s="1"/>
  <c r="AX143" i="2"/>
  <c r="AV143" i="2"/>
  <c r="AU143" i="2"/>
  <c r="AT143" i="2"/>
  <c r="AR143" i="2"/>
  <c r="AM143" i="2"/>
  <c r="AL143" i="2"/>
  <c r="AK143" i="2"/>
  <c r="AO143" i="2" s="1"/>
  <c r="AI143" i="2"/>
  <c r="AF143" i="2"/>
  <c r="AD143" i="2"/>
  <c r="AC143" i="2"/>
  <c r="AB143" i="2"/>
  <c r="Z143" i="2"/>
  <c r="U143" i="2"/>
  <c r="T143" i="2"/>
  <c r="S143" i="2"/>
  <c r="W143" i="2" s="1"/>
  <c r="Q143" i="2"/>
  <c r="N143" i="2"/>
  <c r="L143" i="2"/>
  <c r="I143" i="2"/>
  <c r="K143" i="2" s="1"/>
  <c r="O143" i="2" s="1"/>
  <c r="AX142" i="2"/>
  <c r="AV142" i="2"/>
  <c r="AU142" i="2"/>
  <c r="AT142" i="2"/>
  <c r="AR142" i="2"/>
  <c r="AM142" i="2"/>
  <c r="AL142" i="2"/>
  <c r="AK142" i="2"/>
  <c r="AO142" i="2" s="1"/>
  <c r="AI142" i="2"/>
  <c r="AF142" i="2"/>
  <c r="AD142" i="2"/>
  <c r="AC142" i="2"/>
  <c r="AB142" i="2"/>
  <c r="Z142" i="2"/>
  <c r="U142" i="2"/>
  <c r="T142" i="2"/>
  <c r="S142" i="2"/>
  <c r="W142" i="2" s="1"/>
  <c r="Q142" i="2"/>
  <c r="N142" i="2"/>
  <c r="L142" i="2"/>
  <c r="I142" i="2"/>
  <c r="K142" i="2" s="1"/>
  <c r="O142" i="2" s="1"/>
  <c r="AX141" i="2"/>
  <c r="AV141" i="2"/>
  <c r="AU141" i="2"/>
  <c r="AT141" i="2"/>
  <c r="AR141" i="2"/>
  <c r="AM141" i="2"/>
  <c r="AL141" i="2"/>
  <c r="AK141" i="2"/>
  <c r="AO141" i="2" s="1"/>
  <c r="AI141" i="2"/>
  <c r="AF141" i="2"/>
  <c r="AD141" i="2"/>
  <c r="AC141" i="2"/>
  <c r="AB141" i="2"/>
  <c r="Z141" i="2"/>
  <c r="U141" i="2"/>
  <c r="T141" i="2"/>
  <c r="S141" i="2"/>
  <c r="W141" i="2" s="1"/>
  <c r="Q141" i="2"/>
  <c r="N141" i="2"/>
  <c r="L141" i="2"/>
  <c r="I141" i="2"/>
  <c r="K141" i="2" s="1"/>
  <c r="O141" i="2" s="1"/>
  <c r="AX140" i="2"/>
  <c r="AV140" i="2"/>
  <c r="AU140" i="2"/>
  <c r="AT140" i="2"/>
  <c r="AR140" i="2"/>
  <c r="AM140" i="2"/>
  <c r="AL140" i="2"/>
  <c r="AK140" i="2"/>
  <c r="AO140" i="2" s="1"/>
  <c r="AI140" i="2"/>
  <c r="AF140" i="2"/>
  <c r="AD140" i="2"/>
  <c r="AC140" i="2"/>
  <c r="AB140" i="2"/>
  <c r="Z140" i="2"/>
  <c r="U140" i="2"/>
  <c r="T140" i="2"/>
  <c r="S140" i="2"/>
  <c r="W140" i="2" s="1"/>
  <c r="Q140" i="2"/>
  <c r="O140" i="2"/>
  <c r="N140" i="2"/>
  <c r="L140" i="2"/>
  <c r="I140" i="2"/>
  <c r="K140" i="2" s="1"/>
  <c r="AX139" i="2"/>
  <c r="AV139" i="2"/>
  <c r="AU139" i="2"/>
  <c r="AT139" i="2"/>
  <c r="AR139" i="2"/>
  <c r="AM139" i="2"/>
  <c r="AL139" i="2"/>
  <c r="AK139" i="2"/>
  <c r="AO139" i="2" s="1"/>
  <c r="AI139" i="2"/>
  <c r="AF139" i="2"/>
  <c r="AD139" i="2"/>
  <c r="AC139" i="2"/>
  <c r="AB139" i="2"/>
  <c r="Z139" i="2"/>
  <c r="U139" i="2"/>
  <c r="T139" i="2"/>
  <c r="S139" i="2"/>
  <c r="W139" i="2" s="1"/>
  <c r="Q139" i="2"/>
  <c r="N139" i="2"/>
  <c r="L139" i="2"/>
  <c r="I139" i="2"/>
  <c r="K139" i="2" s="1"/>
  <c r="O139" i="2" s="1"/>
  <c r="AX138" i="2"/>
  <c r="AV138" i="2"/>
  <c r="AU138" i="2"/>
  <c r="AT138" i="2"/>
  <c r="AR138" i="2"/>
  <c r="AM138" i="2"/>
  <c r="AL138" i="2"/>
  <c r="AK138" i="2"/>
  <c r="AO138" i="2" s="1"/>
  <c r="AI138" i="2"/>
  <c r="AF138" i="2"/>
  <c r="AD138" i="2"/>
  <c r="AC138" i="2"/>
  <c r="AB138" i="2"/>
  <c r="Z138" i="2"/>
  <c r="U138" i="2"/>
  <c r="T138" i="2"/>
  <c r="S138" i="2"/>
  <c r="W138" i="2" s="1"/>
  <c r="Q138" i="2"/>
  <c r="O138" i="2"/>
  <c r="N138" i="2"/>
  <c r="L138" i="2"/>
  <c r="I138" i="2"/>
  <c r="K138" i="2" s="1"/>
  <c r="AX137" i="2"/>
  <c r="AV137" i="2"/>
  <c r="AU137" i="2"/>
  <c r="AT137" i="2"/>
  <c r="AR137" i="2"/>
  <c r="AM137" i="2"/>
  <c r="AL137" i="2"/>
  <c r="AK137" i="2"/>
  <c r="AO137" i="2" s="1"/>
  <c r="AI137" i="2"/>
  <c r="AF137" i="2"/>
  <c r="AD137" i="2"/>
  <c r="AC137" i="2"/>
  <c r="AB137" i="2"/>
  <c r="Z137" i="2"/>
  <c r="U137" i="2"/>
  <c r="T137" i="2"/>
  <c r="S137" i="2"/>
  <c r="W137" i="2" s="1"/>
  <c r="Q137" i="2"/>
  <c r="O137" i="2"/>
  <c r="N137" i="2"/>
  <c r="L137" i="2"/>
  <c r="I137" i="2"/>
  <c r="K137" i="2" s="1"/>
  <c r="AX136" i="2"/>
  <c r="AV136" i="2"/>
  <c r="AU136" i="2"/>
  <c r="AT136" i="2"/>
  <c r="AR136" i="2"/>
  <c r="AM136" i="2"/>
  <c r="AL136" i="2"/>
  <c r="AK136" i="2"/>
  <c r="AO136" i="2" s="1"/>
  <c r="AI136" i="2"/>
  <c r="AF136" i="2"/>
  <c r="AD136" i="2"/>
  <c r="AC136" i="2"/>
  <c r="AB136" i="2"/>
  <c r="Z136" i="2"/>
  <c r="U136" i="2"/>
  <c r="T136" i="2"/>
  <c r="S136" i="2"/>
  <c r="W136" i="2" s="1"/>
  <c r="Q136" i="2"/>
  <c r="N136" i="2"/>
  <c r="L136" i="2"/>
  <c r="I136" i="2"/>
  <c r="K136" i="2" s="1"/>
  <c r="O136" i="2" s="1"/>
  <c r="AX135" i="2"/>
  <c r="AV135" i="2"/>
  <c r="AU135" i="2"/>
  <c r="AT135" i="2"/>
  <c r="AR135" i="2"/>
  <c r="AM135" i="2"/>
  <c r="AL135" i="2"/>
  <c r="AK135" i="2"/>
  <c r="AO135" i="2" s="1"/>
  <c r="AI135" i="2"/>
  <c r="AF135" i="2"/>
  <c r="AD135" i="2"/>
  <c r="AC135" i="2"/>
  <c r="AB135" i="2"/>
  <c r="Z135" i="2"/>
  <c r="U135" i="2"/>
  <c r="T135" i="2"/>
  <c r="S135" i="2"/>
  <c r="W135" i="2" s="1"/>
  <c r="Q135" i="2"/>
  <c r="O135" i="2"/>
  <c r="N135" i="2"/>
  <c r="L135" i="2"/>
  <c r="I135" i="2"/>
  <c r="K135" i="2" s="1"/>
  <c r="AX134" i="2"/>
  <c r="AV134" i="2"/>
  <c r="AU134" i="2"/>
  <c r="AT134" i="2"/>
  <c r="AR134" i="2"/>
  <c r="AM134" i="2"/>
  <c r="AL134" i="2"/>
  <c r="AK134" i="2"/>
  <c r="AO134" i="2" s="1"/>
  <c r="AI134" i="2"/>
  <c r="AF134" i="2"/>
  <c r="AD134" i="2"/>
  <c r="AC134" i="2"/>
  <c r="AB134" i="2"/>
  <c r="Z134" i="2"/>
  <c r="U134" i="2"/>
  <c r="T134" i="2"/>
  <c r="S134" i="2"/>
  <c r="W134" i="2" s="1"/>
  <c r="Q134" i="2"/>
  <c r="O134" i="2"/>
  <c r="N134" i="2"/>
  <c r="L134" i="2"/>
  <c r="I134" i="2"/>
  <c r="K134" i="2" s="1"/>
  <c r="AX133" i="2"/>
  <c r="AV133" i="2"/>
  <c r="AU133" i="2"/>
  <c r="AT133" i="2"/>
  <c r="AR133" i="2"/>
  <c r="AM133" i="2"/>
  <c r="AL133" i="2"/>
  <c r="AK133" i="2"/>
  <c r="AO133" i="2" s="1"/>
  <c r="AI133" i="2"/>
  <c r="AF133" i="2"/>
  <c r="AD133" i="2"/>
  <c r="AC133" i="2"/>
  <c r="AB133" i="2"/>
  <c r="Z133" i="2"/>
  <c r="U133" i="2"/>
  <c r="T133" i="2"/>
  <c r="S133" i="2"/>
  <c r="W133" i="2" s="1"/>
  <c r="Q133" i="2"/>
  <c r="N133" i="2"/>
  <c r="L133" i="2"/>
  <c r="I133" i="2"/>
  <c r="K133" i="2" s="1"/>
  <c r="O133" i="2" s="1"/>
  <c r="AX132" i="2"/>
  <c r="AV132" i="2"/>
  <c r="AU132" i="2"/>
  <c r="AT132" i="2"/>
  <c r="AR132" i="2"/>
  <c r="AM132" i="2"/>
  <c r="AL132" i="2"/>
  <c r="AK132" i="2"/>
  <c r="AO132" i="2" s="1"/>
  <c r="AI132" i="2"/>
  <c r="AF132" i="2"/>
  <c r="AD132" i="2"/>
  <c r="AC132" i="2"/>
  <c r="AB132" i="2"/>
  <c r="Z132" i="2"/>
  <c r="U132" i="2"/>
  <c r="T132" i="2"/>
  <c r="S132" i="2"/>
  <c r="W132" i="2" s="1"/>
  <c r="Q132" i="2"/>
  <c r="O132" i="2"/>
  <c r="N132" i="2"/>
  <c r="L132" i="2"/>
  <c r="I132" i="2"/>
  <c r="K132" i="2" s="1"/>
  <c r="AX131" i="2"/>
  <c r="AV131" i="2"/>
  <c r="AU131" i="2"/>
  <c r="AT131" i="2"/>
  <c r="AR131" i="2"/>
  <c r="AM131" i="2"/>
  <c r="AL131" i="2"/>
  <c r="AK131" i="2"/>
  <c r="AO131" i="2" s="1"/>
  <c r="AI131" i="2"/>
  <c r="AF131" i="2"/>
  <c r="AD131" i="2"/>
  <c r="AC131" i="2"/>
  <c r="AB131" i="2"/>
  <c r="Z131" i="2"/>
  <c r="U131" i="2"/>
  <c r="T131" i="2"/>
  <c r="S131" i="2"/>
  <c r="W131" i="2" s="1"/>
  <c r="Q131" i="2"/>
  <c r="O131" i="2"/>
  <c r="N131" i="2"/>
  <c r="L131" i="2"/>
  <c r="I131" i="2"/>
  <c r="K131" i="2" s="1"/>
  <c r="AX130" i="2"/>
  <c r="AV130" i="2"/>
  <c r="AU130" i="2"/>
  <c r="AT130" i="2"/>
  <c r="AR130" i="2"/>
  <c r="AM130" i="2"/>
  <c r="AL130" i="2"/>
  <c r="AK130" i="2"/>
  <c r="AO130" i="2" s="1"/>
  <c r="AI130" i="2"/>
  <c r="AF130" i="2"/>
  <c r="AD130" i="2"/>
  <c r="AC130" i="2"/>
  <c r="AB130" i="2"/>
  <c r="Z130" i="2"/>
  <c r="U130" i="2"/>
  <c r="T130" i="2"/>
  <c r="S130" i="2"/>
  <c r="W130" i="2" s="1"/>
  <c r="Q130" i="2"/>
  <c r="N130" i="2"/>
  <c r="L130" i="2"/>
  <c r="I130" i="2"/>
  <c r="K130" i="2" s="1"/>
  <c r="O130" i="2" s="1"/>
  <c r="AX129" i="2"/>
  <c r="AV129" i="2"/>
  <c r="AU129" i="2"/>
  <c r="AT129" i="2"/>
  <c r="AR129" i="2"/>
  <c r="AO129" i="2"/>
  <c r="AM129" i="2"/>
  <c r="AL129" i="2"/>
  <c r="AK129" i="2"/>
  <c r="AI129" i="2"/>
  <c r="AF129" i="2"/>
  <c r="AD129" i="2"/>
  <c r="AC129" i="2"/>
  <c r="AB129" i="2"/>
  <c r="Z129" i="2"/>
  <c r="W129" i="2"/>
  <c r="U129" i="2"/>
  <c r="T129" i="2"/>
  <c r="S129" i="2"/>
  <c r="Q129" i="2"/>
  <c r="N129" i="2"/>
  <c r="L129" i="2"/>
  <c r="K129" i="2"/>
  <c r="O129" i="2" s="1"/>
  <c r="I129" i="2"/>
  <c r="AV128" i="2"/>
  <c r="AU128" i="2"/>
  <c r="AT128" i="2"/>
  <c r="AX128" i="2" s="1"/>
  <c r="AR128" i="2"/>
  <c r="AM128" i="2"/>
  <c r="AL128" i="2"/>
  <c r="AK128" i="2"/>
  <c r="AO128" i="2" s="1"/>
  <c r="AI128" i="2"/>
  <c r="AF128" i="2"/>
  <c r="AD128" i="2"/>
  <c r="AC128" i="2"/>
  <c r="AB128" i="2"/>
  <c r="Z128" i="2"/>
  <c r="W128" i="2"/>
  <c r="U128" i="2"/>
  <c r="T128" i="2"/>
  <c r="S128" i="2"/>
  <c r="Q128" i="2"/>
  <c r="N128" i="2"/>
  <c r="L128" i="2"/>
  <c r="I128" i="2"/>
  <c r="K128" i="2" s="1"/>
  <c r="O128" i="2" s="1"/>
  <c r="AX127" i="2"/>
  <c r="AV127" i="2"/>
  <c r="AU127" i="2"/>
  <c r="AT127" i="2"/>
  <c r="AR127" i="2"/>
  <c r="AM127" i="2"/>
  <c r="AL127" i="2"/>
  <c r="AK127" i="2"/>
  <c r="AO127" i="2" s="1"/>
  <c r="AI127" i="2"/>
  <c r="AF127" i="2"/>
  <c r="AD127" i="2"/>
  <c r="AC127" i="2"/>
  <c r="AB127" i="2"/>
  <c r="Z127" i="2"/>
  <c r="U127" i="2"/>
  <c r="T127" i="2"/>
  <c r="S127" i="2"/>
  <c r="W127" i="2" s="1"/>
  <c r="Q127" i="2"/>
  <c r="N127" i="2"/>
  <c r="L127" i="2"/>
  <c r="K127" i="2"/>
  <c r="O127" i="2" s="1"/>
  <c r="I127" i="2"/>
  <c r="AV126" i="2"/>
  <c r="AU126" i="2"/>
  <c r="AT126" i="2"/>
  <c r="AX126" i="2" s="1"/>
  <c r="AR126" i="2"/>
  <c r="AM126" i="2"/>
  <c r="AL126" i="2"/>
  <c r="AK126" i="2"/>
  <c r="AO126" i="2" s="1"/>
  <c r="AI126" i="2"/>
  <c r="AF126" i="2"/>
  <c r="AD126" i="2"/>
  <c r="AC126" i="2"/>
  <c r="AB126" i="2"/>
  <c r="Z126" i="2"/>
  <c r="W126" i="2"/>
  <c r="U126" i="2"/>
  <c r="T126" i="2"/>
  <c r="S126" i="2"/>
  <c r="Q126" i="2"/>
  <c r="N126" i="2"/>
  <c r="L126" i="2"/>
  <c r="I126" i="2"/>
  <c r="K126" i="2" s="1"/>
  <c r="O126" i="2" s="1"/>
  <c r="AX125" i="2"/>
  <c r="AV125" i="2"/>
  <c r="AU125" i="2"/>
  <c r="AT125" i="2"/>
  <c r="AR125" i="2"/>
  <c r="AM125" i="2"/>
  <c r="AL125" i="2"/>
  <c r="AK125" i="2"/>
  <c r="AO125" i="2" s="1"/>
  <c r="AI125" i="2"/>
  <c r="AD125" i="2"/>
  <c r="AC125" i="2"/>
  <c r="AB125" i="2"/>
  <c r="AF125" i="2" s="1"/>
  <c r="Z125" i="2"/>
  <c r="W125" i="2"/>
  <c r="U125" i="2"/>
  <c r="T125" i="2"/>
  <c r="S125" i="2"/>
  <c r="Q125" i="2"/>
  <c r="O125" i="2"/>
  <c r="N125" i="2"/>
  <c r="L125" i="2"/>
  <c r="I125" i="2"/>
  <c r="K125" i="2" s="1"/>
  <c r="AX124" i="2"/>
  <c r="AV124" i="2"/>
  <c r="AU124" i="2"/>
  <c r="AT124" i="2"/>
  <c r="AR124" i="2"/>
  <c r="AM124" i="2"/>
  <c r="AL124" i="2"/>
  <c r="AK124" i="2"/>
  <c r="AO124" i="2" s="1"/>
  <c r="AI124" i="2"/>
  <c r="AD124" i="2"/>
  <c r="AC124" i="2"/>
  <c r="AB124" i="2"/>
  <c r="AF124" i="2" s="1"/>
  <c r="Z124" i="2"/>
  <c r="U124" i="2"/>
  <c r="T124" i="2"/>
  <c r="S124" i="2"/>
  <c r="W124" i="2" s="1"/>
  <c r="Q124" i="2"/>
  <c r="N124" i="2"/>
  <c r="L124" i="2"/>
  <c r="I124" i="2"/>
  <c r="K124" i="2" s="1"/>
  <c r="O124" i="2" s="1"/>
  <c r="AX123" i="2"/>
  <c r="AV123" i="2"/>
  <c r="AU123" i="2"/>
  <c r="AT123" i="2"/>
  <c r="AR123" i="2"/>
  <c r="AO123" i="2"/>
  <c r="AM123" i="2"/>
  <c r="AL123" i="2"/>
  <c r="AK123" i="2"/>
  <c r="AI123" i="2"/>
  <c r="AD123" i="2"/>
  <c r="AC123" i="2"/>
  <c r="AB123" i="2"/>
  <c r="AF123" i="2" s="1"/>
  <c r="Z123" i="2"/>
  <c r="U123" i="2"/>
  <c r="T123" i="2"/>
  <c r="S123" i="2"/>
  <c r="W123" i="2" s="1"/>
  <c r="Q123" i="2"/>
  <c r="N123" i="2"/>
  <c r="L123" i="2"/>
  <c r="I123" i="2"/>
  <c r="K123" i="2" s="1"/>
  <c r="O123" i="2" s="1"/>
  <c r="AV122" i="2"/>
  <c r="AU122" i="2"/>
  <c r="AT122" i="2"/>
  <c r="AX122" i="2" s="1"/>
  <c r="AR122" i="2"/>
  <c r="AO122" i="2"/>
  <c r="AM122" i="2"/>
  <c r="AL122" i="2"/>
  <c r="AK122" i="2"/>
  <c r="AI122" i="2"/>
  <c r="AF122" i="2"/>
  <c r="AD122" i="2"/>
  <c r="AC122" i="2"/>
  <c r="AB122" i="2"/>
  <c r="Z122" i="2"/>
  <c r="W122" i="2"/>
  <c r="U122" i="2"/>
  <c r="T122" i="2"/>
  <c r="S122" i="2"/>
  <c r="Q122" i="2"/>
  <c r="N122" i="2"/>
  <c r="L122" i="2"/>
  <c r="K122" i="2"/>
  <c r="O122" i="2" s="1"/>
  <c r="I122" i="2"/>
  <c r="AV121" i="2"/>
  <c r="AU121" i="2"/>
  <c r="AT121" i="2"/>
  <c r="AX121" i="2" s="1"/>
  <c r="AR121" i="2"/>
  <c r="AM121" i="2"/>
  <c r="AL121" i="2"/>
  <c r="AK121" i="2"/>
  <c r="AO121" i="2" s="1"/>
  <c r="AI121" i="2"/>
  <c r="AD121" i="2"/>
  <c r="AC121" i="2"/>
  <c r="AB121" i="2"/>
  <c r="AF121" i="2" s="1"/>
  <c r="Z121" i="2"/>
  <c r="W121" i="2"/>
  <c r="U121" i="2"/>
  <c r="T121" i="2"/>
  <c r="S121" i="2"/>
  <c r="Q121" i="2"/>
  <c r="N121" i="2"/>
  <c r="L121" i="2"/>
  <c r="I121" i="2"/>
  <c r="K121" i="2" s="1"/>
  <c r="O121" i="2" s="1"/>
  <c r="AX120" i="2"/>
  <c r="AV120" i="2"/>
  <c r="AU120" i="2"/>
  <c r="AT120" i="2"/>
  <c r="AR120" i="2"/>
  <c r="AO120" i="2"/>
  <c r="AM120" i="2"/>
  <c r="AL120" i="2"/>
  <c r="AK120" i="2"/>
  <c r="AI120" i="2"/>
  <c r="AD120" i="2"/>
  <c r="AC120" i="2"/>
  <c r="AB120" i="2"/>
  <c r="AF120" i="2" s="1"/>
  <c r="Z120" i="2"/>
  <c r="U120" i="2"/>
  <c r="T120" i="2"/>
  <c r="S120" i="2"/>
  <c r="W120" i="2" s="1"/>
  <c r="Q120" i="2"/>
  <c r="N120" i="2"/>
  <c r="L120" i="2"/>
  <c r="I120" i="2"/>
  <c r="K120" i="2" s="1"/>
  <c r="O120" i="2" s="1"/>
  <c r="AV119" i="2"/>
  <c r="AU119" i="2"/>
  <c r="AT119" i="2"/>
  <c r="AX119" i="2" s="1"/>
  <c r="AR119" i="2"/>
  <c r="AO119" i="2"/>
  <c r="AM119" i="2"/>
  <c r="AL119" i="2"/>
  <c r="AK119" i="2"/>
  <c r="AI119" i="2"/>
  <c r="AF119" i="2"/>
  <c r="AD119" i="2"/>
  <c r="AC119" i="2"/>
  <c r="AB119" i="2"/>
  <c r="Z119" i="2"/>
  <c r="W119" i="2"/>
  <c r="U119" i="2"/>
  <c r="T119" i="2"/>
  <c r="S119" i="2"/>
  <c r="Q119" i="2"/>
  <c r="N119" i="2"/>
  <c r="L119" i="2"/>
  <c r="K119" i="2"/>
  <c r="O119" i="2" s="1"/>
  <c r="I119" i="2"/>
  <c r="AV118" i="2"/>
  <c r="AU118" i="2"/>
  <c r="AT118" i="2"/>
  <c r="AX118" i="2" s="1"/>
  <c r="AR118" i="2"/>
  <c r="AM118" i="2"/>
  <c r="AL118" i="2"/>
  <c r="AK118" i="2"/>
  <c r="AO118" i="2" s="1"/>
  <c r="AI118" i="2"/>
  <c r="AD118" i="2"/>
  <c r="AC118" i="2"/>
  <c r="AB118" i="2"/>
  <c r="AF118" i="2" s="1"/>
  <c r="Z118" i="2"/>
  <c r="W118" i="2"/>
  <c r="U118" i="2"/>
  <c r="T118" i="2"/>
  <c r="S118" i="2"/>
  <c r="Q118" i="2"/>
  <c r="N118" i="2"/>
  <c r="L118" i="2"/>
  <c r="I118" i="2"/>
  <c r="K118" i="2" s="1"/>
  <c r="O118" i="2" s="1"/>
  <c r="AX117" i="2"/>
  <c r="AV117" i="2"/>
  <c r="AU117" i="2"/>
  <c r="AT117" i="2"/>
  <c r="AR117" i="2"/>
  <c r="AO117" i="2"/>
  <c r="AM117" i="2"/>
  <c r="AL117" i="2"/>
  <c r="AK117" i="2"/>
  <c r="AI117" i="2"/>
  <c r="AD117" i="2"/>
  <c r="AC117" i="2"/>
  <c r="AB117" i="2"/>
  <c r="AF117" i="2" s="1"/>
  <c r="Z117" i="2"/>
  <c r="U117" i="2"/>
  <c r="T117" i="2"/>
  <c r="S117" i="2"/>
  <c r="W117" i="2" s="1"/>
  <c r="Q117" i="2"/>
  <c r="N117" i="2"/>
  <c r="L117" i="2"/>
  <c r="I117" i="2"/>
  <c r="K117" i="2" s="1"/>
  <c r="O117" i="2" s="1"/>
  <c r="AV116" i="2"/>
  <c r="AU116" i="2"/>
  <c r="AT116" i="2"/>
  <c r="AX116" i="2" s="1"/>
  <c r="AR116" i="2"/>
  <c r="AO116" i="2"/>
  <c r="AM116" i="2"/>
  <c r="AL116" i="2"/>
  <c r="AK116" i="2"/>
  <c r="AI116" i="2"/>
  <c r="AF116" i="2"/>
  <c r="AD116" i="2"/>
  <c r="AC116" i="2"/>
  <c r="AB116" i="2"/>
  <c r="Z116" i="2"/>
  <c r="W116" i="2"/>
  <c r="U116" i="2"/>
  <c r="T116" i="2"/>
  <c r="S116" i="2"/>
  <c r="Q116" i="2"/>
  <c r="N116" i="2"/>
  <c r="L116" i="2"/>
  <c r="K116" i="2"/>
  <c r="O116" i="2" s="1"/>
  <c r="I116" i="2"/>
  <c r="AV115" i="2"/>
  <c r="AU115" i="2"/>
  <c r="AT115" i="2"/>
  <c r="AX115" i="2" s="1"/>
  <c r="AR115" i="2"/>
  <c r="AM115" i="2"/>
  <c r="AL115" i="2"/>
  <c r="AK115" i="2"/>
  <c r="AO115" i="2" s="1"/>
  <c r="AI115" i="2"/>
  <c r="AD115" i="2"/>
  <c r="AC115" i="2"/>
  <c r="AB115" i="2"/>
  <c r="AF115" i="2" s="1"/>
  <c r="Z115" i="2"/>
  <c r="W115" i="2"/>
  <c r="U115" i="2"/>
  <c r="T115" i="2"/>
  <c r="S115" i="2"/>
  <c r="Q115" i="2"/>
  <c r="N115" i="2"/>
  <c r="L115" i="2"/>
  <c r="I115" i="2"/>
  <c r="K115" i="2" s="1"/>
  <c r="O115" i="2" s="1"/>
  <c r="AX114" i="2"/>
  <c r="AV114" i="2"/>
  <c r="AU114" i="2"/>
  <c r="AT114" i="2"/>
  <c r="AR114" i="2"/>
  <c r="AO114" i="2"/>
  <c r="AM114" i="2"/>
  <c r="AL114" i="2"/>
  <c r="AK114" i="2"/>
  <c r="AI114" i="2"/>
  <c r="AD114" i="2"/>
  <c r="AC114" i="2"/>
  <c r="AB114" i="2"/>
  <c r="AF114" i="2" s="1"/>
  <c r="Z114" i="2"/>
  <c r="U114" i="2"/>
  <c r="T114" i="2"/>
  <c r="S114" i="2"/>
  <c r="W114" i="2" s="1"/>
  <c r="Q114" i="2"/>
  <c r="N114" i="2"/>
  <c r="L114" i="2"/>
  <c r="I114" i="2"/>
  <c r="K114" i="2" s="1"/>
  <c r="O114" i="2" s="1"/>
  <c r="AV113" i="2"/>
  <c r="AU113" i="2"/>
  <c r="AT113" i="2"/>
  <c r="AX113" i="2" s="1"/>
  <c r="AR113" i="2"/>
  <c r="AO113" i="2"/>
  <c r="AM113" i="2"/>
  <c r="AL113" i="2"/>
  <c r="AK113" i="2"/>
  <c r="AI113" i="2"/>
  <c r="AF113" i="2"/>
  <c r="AD113" i="2"/>
  <c r="AC113" i="2"/>
  <c r="AB113" i="2"/>
  <c r="Z113" i="2"/>
  <c r="W113" i="2"/>
  <c r="U113" i="2"/>
  <c r="T113" i="2"/>
  <c r="S113" i="2"/>
  <c r="Q113" i="2"/>
  <c r="N113" i="2"/>
  <c r="L113" i="2"/>
  <c r="K113" i="2"/>
  <c r="O113" i="2" s="1"/>
  <c r="I113" i="2"/>
  <c r="AV112" i="2"/>
  <c r="AU112" i="2"/>
  <c r="AT112" i="2"/>
  <c r="AX112" i="2" s="1"/>
  <c r="AR112" i="2"/>
  <c r="AM112" i="2"/>
  <c r="AL112" i="2"/>
  <c r="AK112" i="2"/>
  <c r="AO112" i="2" s="1"/>
  <c r="AI112" i="2"/>
  <c r="AD112" i="2"/>
  <c r="AC112" i="2"/>
  <c r="AB112" i="2"/>
  <c r="AF112" i="2" s="1"/>
  <c r="Z112" i="2"/>
  <c r="W112" i="2"/>
  <c r="U112" i="2"/>
  <c r="T112" i="2"/>
  <c r="S112" i="2"/>
  <c r="Q112" i="2"/>
  <c r="O112" i="2"/>
  <c r="N112" i="2"/>
  <c r="L112" i="2"/>
  <c r="I112" i="2"/>
  <c r="K112" i="2" s="1"/>
  <c r="AX111" i="2"/>
  <c r="AV111" i="2"/>
  <c r="AU111" i="2"/>
  <c r="AT111" i="2"/>
  <c r="AR111" i="2"/>
  <c r="AO111" i="2"/>
  <c r="AM111" i="2"/>
  <c r="AL111" i="2"/>
  <c r="AK111" i="2"/>
  <c r="AI111" i="2"/>
  <c r="AD111" i="2"/>
  <c r="AC111" i="2"/>
  <c r="AB111" i="2"/>
  <c r="AF111" i="2" s="1"/>
  <c r="Z111" i="2"/>
  <c r="U111" i="2"/>
  <c r="T111" i="2"/>
  <c r="S111" i="2"/>
  <c r="W111" i="2" s="1"/>
  <c r="Q111" i="2"/>
  <c r="N111" i="2"/>
  <c r="L111" i="2"/>
  <c r="I111" i="2"/>
  <c r="K111" i="2" s="1"/>
  <c r="O111" i="2" s="1"/>
  <c r="AV110" i="2"/>
  <c r="AU110" i="2"/>
  <c r="AT110" i="2"/>
  <c r="AX110" i="2" s="1"/>
  <c r="AR110" i="2"/>
  <c r="AO110" i="2"/>
  <c r="AM110" i="2"/>
  <c r="AL110" i="2"/>
  <c r="AK110" i="2"/>
  <c r="AI110" i="2"/>
  <c r="AF110" i="2"/>
  <c r="AD110" i="2"/>
  <c r="AC110" i="2"/>
  <c r="AB110" i="2"/>
  <c r="Z110" i="2"/>
  <c r="W110" i="2"/>
  <c r="U110" i="2"/>
  <c r="T110" i="2"/>
  <c r="S110" i="2"/>
  <c r="Q110" i="2"/>
  <c r="N110" i="2"/>
  <c r="L110" i="2"/>
  <c r="K110" i="2"/>
  <c r="O110" i="2" s="1"/>
  <c r="I110" i="2"/>
  <c r="AV109" i="2"/>
  <c r="AU109" i="2"/>
  <c r="AT109" i="2"/>
  <c r="AX109" i="2" s="1"/>
  <c r="AR109" i="2"/>
  <c r="AM109" i="2"/>
  <c r="AL109" i="2"/>
  <c r="AK109" i="2"/>
  <c r="AO109" i="2" s="1"/>
  <c r="AI109" i="2"/>
  <c r="AD109" i="2"/>
  <c r="AC109" i="2"/>
  <c r="AB109" i="2"/>
  <c r="AF109" i="2" s="1"/>
  <c r="Z109" i="2"/>
  <c r="W109" i="2"/>
  <c r="U109" i="2"/>
  <c r="T109" i="2"/>
  <c r="S109" i="2"/>
  <c r="Q109" i="2"/>
  <c r="O109" i="2"/>
  <c r="N109" i="2"/>
  <c r="L109" i="2"/>
  <c r="I109" i="2"/>
  <c r="K109" i="2" s="1"/>
  <c r="AX108" i="2"/>
  <c r="AV108" i="2"/>
  <c r="AU108" i="2"/>
  <c r="AT108" i="2"/>
  <c r="AR108" i="2"/>
  <c r="AO108" i="2"/>
  <c r="AM108" i="2"/>
  <c r="AL108" i="2"/>
  <c r="AK108" i="2"/>
  <c r="AI108" i="2"/>
  <c r="AD108" i="2"/>
  <c r="AC108" i="2"/>
  <c r="AB108" i="2"/>
  <c r="AF108" i="2" s="1"/>
  <c r="Z108" i="2"/>
  <c r="U108" i="2"/>
  <c r="T108" i="2"/>
  <c r="S108" i="2"/>
  <c r="W108" i="2" s="1"/>
  <c r="Q108" i="2"/>
  <c r="N108" i="2"/>
  <c r="L108" i="2"/>
  <c r="I108" i="2"/>
  <c r="K108" i="2" s="1"/>
  <c r="O108" i="2" s="1"/>
  <c r="AV107" i="2"/>
  <c r="AU107" i="2"/>
  <c r="AT107" i="2"/>
  <c r="AX107" i="2" s="1"/>
  <c r="AR107" i="2"/>
  <c r="AO107" i="2"/>
  <c r="AM107" i="2"/>
  <c r="AL107" i="2"/>
  <c r="AK107" i="2"/>
  <c r="AI107" i="2"/>
  <c r="AF107" i="2"/>
  <c r="AD107" i="2"/>
  <c r="AC107" i="2"/>
  <c r="AB107" i="2"/>
  <c r="Z107" i="2"/>
  <c r="W107" i="2"/>
  <c r="U107" i="2"/>
  <c r="T107" i="2"/>
  <c r="S107" i="2"/>
  <c r="Q107" i="2"/>
  <c r="N107" i="2"/>
  <c r="L107" i="2"/>
  <c r="K107" i="2"/>
  <c r="O107" i="2" s="1"/>
  <c r="I107" i="2"/>
  <c r="AV106" i="2"/>
  <c r="AU106" i="2"/>
  <c r="AT106" i="2"/>
  <c r="AX106" i="2" s="1"/>
  <c r="AR106" i="2"/>
  <c r="AM106" i="2"/>
  <c r="AL106" i="2"/>
  <c r="AK106" i="2"/>
  <c r="AO106" i="2" s="1"/>
  <c r="AI106" i="2"/>
  <c r="AD106" i="2"/>
  <c r="AC106" i="2"/>
  <c r="AB106" i="2"/>
  <c r="AF106" i="2" s="1"/>
  <c r="Z106" i="2"/>
  <c r="W106" i="2"/>
  <c r="U106" i="2"/>
  <c r="T106" i="2"/>
  <c r="S106" i="2"/>
  <c r="Q106" i="2"/>
  <c r="O106" i="2"/>
  <c r="N106" i="2"/>
  <c r="L106" i="2"/>
  <c r="I106" i="2"/>
  <c r="K106" i="2" s="1"/>
  <c r="AX105" i="2"/>
  <c r="AV105" i="2"/>
  <c r="AU105" i="2"/>
  <c r="AT105" i="2"/>
  <c r="AR105" i="2"/>
  <c r="AO105" i="2"/>
  <c r="AM105" i="2"/>
  <c r="AL105" i="2"/>
  <c r="AK105" i="2"/>
  <c r="AI105" i="2"/>
  <c r="AD105" i="2"/>
  <c r="AC105" i="2"/>
  <c r="AB105" i="2"/>
  <c r="AF105" i="2" s="1"/>
  <c r="Z105" i="2"/>
  <c r="U105" i="2"/>
  <c r="T105" i="2"/>
  <c r="S105" i="2"/>
  <c r="W105" i="2" s="1"/>
  <c r="Q105" i="2"/>
  <c r="N105" i="2"/>
  <c r="L105" i="2"/>
  <c r="I105" i="2"/>
  <c r="K105" i="2" s="1"/>
  <c r="O105" i="2" s="1"/>
  <c r="AV104" i="2"/>
  <c r="AU104" i="2"/>
  <c r="AT104" i="2"/>
  <c r="AX104" i="2" s="1"/>
  <c r="AR104" i="2"/>
  <c r="AO104" i="2"/>
  <c r="AM104" i="2"/>
  <c r="AL104" i="2"/>
  <c r="AK104" i="2"/>
  <c r="AI104" i="2"/>
  <c r="AF104" i="2"/>
  <c r="AD104" i="2"/>
  <c r="AC104" i="2"/>
  <c r="AB104" i="2"/>
  <c r="Z104" i="2"/>
  <c r="W104" i="2"/>
  <c r="U104" i="2"/>
  <c r="T104" i="2"/>
  <c r="S104" i="2"/>
  <c r="Q104" i="2"/>
  <c r="N104" i="2"/>
  <c r="L104" i="2"/>
  <c r="K104" i="2"/>
  <c r="O104" i="2" s="1"/>
  <c r="I104" i="2"/>
  <c r="AV103" i="2"/>
  <c r="AU103" i="2"/>
  <c r="AT103" i="2"/>
  <c r="AX103" i="2" s="1"/>
  <c r="AR103" i="2"/>
  <c r="AM103" i="2"/>
  <c r="AL103" i="2"/>
  <c r="AK103" i="2"/>
  <c r="AO103" i="2" s="1"/>
  <c r="AI103" i="2"/>
  <c r="AD103" i="2"/>
  <c r="AC103" i="2"/>
  <c r="AB103" i="2"/>
  <c r="AF103" i="2" s="1"/>
  <c r="Z103" i="2"/>
  <c r="W103" i="2"/>
  <c r="U103" i="2"/>
  <c r="T103" i="2"/>
  <c r="S103" i="2"/>
  <c r="Q103" i="2"/>
  <c r="N103" i="2"/>
  <c r="L103" i="2"/>
  <c r="I103" i="2"/>
  <c r="K103" i="2" s="1"/>
  <c r="O103" i="2" s="1"/>
  <c r="AX102" i="2"/>
  <c r="AV102" i="2"/>
  <c r="AU102" i="2"/>
  <c r="AT102" i="2"/>
  <c r="AR102" i="2"/>
  <c r="AO102" i="2"/>
  <c r="AM102" i="2"/>
  <c r="AL102" i="2"/>
  <c r="AK102" i="2"/>
  <c r="AI102" i="2"/>
  <c r="AD102" i="2"/>
  <c r="AC102" i="2"/>
  <c r="AB102" i="2"/>
  <c r="AF102" i="2" s="1"/>
  <c r="Z102" i="2"/>
  <c r="U102" i="2"/>
  <c r="T102" i="2"/>
  <c r="S102" i="2"/>
  <c r="W102" i="2" s="1"/>
  <c r="Q102" i="2"/>
  <c r="N102" i="2"/>
  <c r="L102" i="2"/>
  <c r="I102" i="2"/>
  <c r="K102" i="2" s="1"/>
  <c r="O102" i="2" s="1"/>
  <c r="AV101" i="2"/>
  <c r="AU101" i="2"/>
  <c r="AT101" i="2"/>
  <c r="AX101" i="2" s="1"/>
  <c r="AR101" i="2"/>
  <c r="AO101" i="2"/>
  <c r="AM101" i="2"/>
  <c r="AL101" i="2"/>
  <c r="AK101" i="2"/>
  <c r="AI101" i="2"/>
  <c r="AF101" i="2"/>
  <c r="AD101" i="2"/>
  <c r="AC101" i="2"/>
  <c r="AB101" i="2"/>
  <c r="Z101" i="2"/>
  <c r="W101" i="2"/>
  <c r="U101" i="2"/>
  <c r="T101" i="2"/>
  <c r="S101" i="2"/>
  <c r="Q101" i="2"/>
  <c r="N101" i="2"/>
  <c r="L101" i="2"/>
  <c r="K101" i="2"/>
  <c r="O101" i="2" s="1"/>
  <c r="I101" i="2"/>
  <c r="AV100" i="2"/>
  <c r="AU100" i="2"/>
  <c r="AT100" i="2"/>
  <c r="AX100" i="2" s="1"/>
  <c r="AR100" i="2"/>
  <c r="AM100" i="2"/>
  <c r="AL100" i="2"/>
  <c r="AK100" i="2"/>
  <c r="AO100" i="2" s="1"/>
  <c r="AI100" i="2"/>
  <c r="AD100" i="2"/>
  <c r="AC100" i="2"/>
  <c r="AB100" i="2"/>
  <c r="AF100" i="2" s="1"/>
  <c r="Z100" i="2"/>
  <c r="W100" i="2"/>
  <c r="U100" i="2"/>
  <c r="T100" i="2"/>
  <c r="S100" i="2"/>
  <c r="Q100" i="2"/>
  <c r="N100" i="2"/>
  <c r="L100" i="2"/>
  <c r="I100" i="2"/>
  <c r="K100" i="2" s="1"/>
  <c r="O100" i="2" s="1"/>
  <c r="AX99" i="2"/>
  <c r="AV99" i="2"/>
  <c r="AU99" i="2"/>
  <c r="AT99" i="2"/>
  <c r="AR99" i="2"/>
  <c r="AO99" i="2"/>
  <c r="AM99" i="2"/>
  <c r="AL99" i="2"/>
  <c r="AK99" i="2"/>
  <c r="AI99" i="2"/>
  <c r="AD99" i="2"/>
  <c r="AC99" i="2"/>
  <c r="AB99" i="2"/>
  <c r="AF99" i="2" s="1"/>
  <c r="Z99" i="2"/>
  <c r="U99" i="2"/>
  <c r="T99" i="2"/>
  <c r="S99" i="2"/>
  <c r="W99" i="2" s="1"/>
  <c r="Q99" i="2"/>
  <c r="N99" i="2"/>
  <c r="L99" i="2"/>
  <c r="I99" i="2"/>
  <c r="K99" i="2" s="1"/>
  <c r="O99" i="2" s="1"/>
  <c r="AV98" i="2"/>
  <c r="AU98" i="2"/>
  <c r="AT98" i="2"/>
  <c r="AX98" i="2" s="1"/>
  <c r="AR98" i="2"/>
  <c r="AO98" i="2"/>
  <c r="AM98" i="2"/>
  <c r="AL98" i="2"/>
  <c r="AK98" i="2"/>
  <c r="AI98" i="2"/>
  <c r="AF98" i="2"/>
  <c r="AD98" i="2"/>
  <c r="AC98" i="2"/>
  <c r="AB98" i="2"/>
  <c r="Z98" i="2"/>
  <c r="W98" i="2"/>
  <c r="U98" i="2"/>
  <c r="T98" i="2"/>
  <c r="S98" i="2"/>
  <c r="Q98" i="2"/>
  <c r="N98" i="2"/>
  <c r="L98" i="2"/>
  <c r="K98" i="2"/>
  <c r="O98" i="2" s="1"/>
  <c r="I98" i="2"/>
  <c r="AV97" i="2"/>
  <c r="AU97" i="2"/>
  <c r="AT97" i="2"/>
  <c r="AX97" i="2" s="1"/>
  <c r="AR97" i="2"/>
  <c r="AM97" i="2"/>
  <c r="AL97" i="2"/>
  <c r="AK97" i="2"/>
  <c r="AO97" i="2" s="1"/>
  <c r="AI97" i="2"/>
  <c r="AD97" i="2"/>
  <c r="AC97" i="2"/>
  <c r="AB97" i="2"/>
  <c r="AF97" i="2" s="1"/>
  <c r="Z97" i="2"/>
  <c r="W97" i="2"/>
  <c r="U97" i="2"/>
  <c r="T97" i="2"/>
  <c r="S97" i="2"/>
  <c r="Q97" i="2"/>
  <c r="N97" i="2"/>
  <c r="L97" i="2"/>
  <c r="I97" i="2"/>
  <c r="K97" i="2" s="1"/>
  <c r="O97" i="2" s="1"/>
  <c r="AX96" i="2"/>
  <c r="AV96" i="2"/>
  <c r="AU96" i="2"/>
  <c r="AT96" i="2"/>
  <c r="AR96" i="2"/>
  <c r="AO96" i="2"/>
  <c r="AM96" i="2"/>
  <c r="AL96" i="2"/>
  <c r="AK96" i="2"/>
  <c r="AI96" i="2"/>
  <c r="AD96" i="2"/>
  <c r="AC96" i="2"/>
  <c r="AB96" i="2"/>
  <c r="AF96" i="2" s="1"/>
  <c r="Z96" i="2"/>
  <c r="U96" i="2"/>
  <c r="T96" i="2"/>
  <c r="S96" i="2"/>
  <c r="W96" i="2" s="1"/>
  <c r="Q96" i="2"/>
  <c r="N96" i="2"/>
  <c r="L96" i="2"/>
  <c r="I96" i="2"/>
  <c r="K96" i="2" s="1"/>
  <c r="O96" i="2" s="1"/>
  <c r="AV95" i="2"/>
  <c r="AU95" i="2"/>
  <c r="AT95" i="2"/>
  <c r="AX95" i="2" s="1"/>
  <c r="AR95" i="2"/>
  <c r="AO95" i="2"/>
  <c r="AM95" i="2"/>
  <c r="AL95" i="2"/>
  <c r="AK95" i="2"/>
  <c r="AI95" i="2"/>
  <c r="AF95" i="2"/>
  <c r="AD95" i="2"/>
  <c r="AC95" i="2"/>
  <c r="AB95" i="2"/>
  <c r="Z95" i="2"/>
  <c r="W95" i="2"/>
  <c r="U95" i="2"/>
  <c r="T95" i="2"/>
  <c r="S95" i="2"/>
  <c r="Q95" i="2"/>
  <c r="N95" i="2"/>
  <c r="L95" i="2"/>
  <c r="K95" i="2"/>
  <c r="O95" i="2" s="1"/>
  <c r="I95" i="2"/>
  <c r="AV94" i="2"/>
  <c r="AU94" i="2"/>
  <c r="AT94" i="2"/>
  <c r="AX94" i="2" s="1"/>
  <c r="AR94" i="2"/>
  <c r="AM94" i="2"/>
  <c r="AL94" i="2"/>
  <c r="AK94" i="2"/>
  <c r="AO94" i="2" s="1"/>
  <c r="AI94" i="2"/>
  <c r="AD94" i="2"/>
  <c r="AC94" i="2"/>
  <c r="AB94" i="2"/>
  <c r="AF94" i="2" s="1"/>
  <c r="Z94" i="2"/>
  <c r="W94" i="2"/>
  <c r="U94" i="2"/>
  <c r="T94" i="2"/>
  <c r="S94" i="2"/>
  <c r="Q94" i="2"/>
  <c r="O94" i="2"/>
  <c r="N94" i="2"/>
  <c r="L94" i="2"/>
  <c r="I94" i="2"/>
  <c r="K94" i="2" s="1"/>
  <c r="AX93" i="2"/>
  <c r="AV93" i="2"/>
  <c r="AU93" i="2"/>
  <c r="AT93" i="2"/>
  <c r="AR93" i="2"/>
  <c r="AO93" i="2"/>
  <c r="AM93" i="2"/>
  <c r="AL93" i="2"/>
  <c r="AK93" i="2"/>
  <c r="AI93" i="2"/>
  <c r="AD93" i="2"/>
  <c r="AC93" i="2"/>
  <c r="AB93" i="2"/>
  <c r="AF93" i="2" s="1"/>
  <c r="Z93" i="2"/>
  <c r="U93" i="2"/>
  <c r="T93" i="2"/>
  <c r="S93" i="2"/>
  <c r="W93" i="2" s="1"/>
  <c r="Q93" i="2"/>
  <c r="N93" i="2"/>
  <c r="L93" i="2"/>
  <c r="I93" i="2"/>
  <c r="K93" i="2" s="1"/>
  <c r="O93" i="2" s="1"/>
  <c r="AV92" i="2"/>
  <c r="AU92" i="2"/>
  <c r="AT92" i="2"/>
  <c r="AX92" i="2" s="1"/>
  <c r="AR92" i="2"/>
  <c r="AO92" i="2"/>
  <c r="AM92" i="2"/>
  <c r="AL92" i="2"/>
  <c r="AK92" i="2"/>
  <c r="AI92" i="2"/>
  <c r="AF92" i="2"/>
  <c r="AD92" i="2"/>
  <c r="AC92" i="2"/>
  <c r="AB92" i="2"/>
  <c r="Z92" i="2"/>
  <c r="W92" i="2"/>
  <c r="U92" i="2"/>
  <c r="T92" i="2"/>
  <c r="S92" i="2"/>
  <c r="Q92" i="2"/>
  <c r="N92" i="2"/>
  <c r="L92" i="2"/>
  <c r="K92" i="2"/>
  <c r="O92" i="2" s="1"/>
  <c r="I92" i="2"/>
  <c r="AV91" i="2"/>
  <c r="AU91" i="2"/>
  <c r="AT91" i="2"/>
  <c r="AX91" i="2" s="1"/>
  <c r="AR91" i="2"/>
  <c r="AM91" i="2"/>
  <c r="AL91" i="2"/>
  <c r="AK91" i="2"/>
  <c r="AO91" i="2" s="1"/>
  <c r="AI91" i="2"/>
  <c r="AD91" i="2"/>
  <c r="AC91" i="2"/>
  <c r="AB91" i="2"/>
  <c r="AF91" i="2" s="1"/>
  <c r="Z91" i="2"/>
  <c r="W91" i="2"/>
  <c r="U91" i="2"/>
  <c r="T91" i="2"/>
  <c r="S91" i="2"/>
  <c r="Q91" i="2"/>
  <c r="O91" i="2"/>
  <c r="N91" i="2"/>
  <c r="L91" i="2"/>
  <c r="I91" i="2"/>
  <c r="K91" i="2" s="1"/>
  <c r="AX90" i="2"/>
  <c r="AV90" i="2"/>
  <c r="AU90" i="2"/>
  <c r="AT90" i="2"/>
  <c r="AR90" i="2"/>
  <c r="AO90" i="2"/>
  <c r="AM90" i="2"/>
  <c r="AL90" i="2"/>
  <c r="AK90" i="2"/>
  <c r="AI90" i="2"/>
  <c r="AD90" i="2"/>
  <c r="AC90" i="2"/>
  <c r="AB90" i="2"/>
  <c r="AF90" i="2" s="1"/>
  <c r="Z90" i="2"/>
  <c r="U90" i="2"/>
  <c r="T90" i="2"/>
  <c r="S90" i="2"/>
  <c r="W90" i="2" s="1"/>
  <c r="Q90" i="2"/>
  <c r="N90" i="2"/>
  <c r="L90" i="2"/>
  <c r="I90" i="2"/>
  <c r="K90" i="2" s="1"/>
  <c r="O90" i="2" s="1"/>
  <c r="AV89" i="2"/>
  <c r="AU89" i="2"/>
  <c r="AT89" i="2"/>
  <c r="AX89" i="2" s="1"/>
  <c r="AR89" i="2"/>
  <c r="AO89" i="2"/>
  <c r="AM89" i="2"/>
  <c r="AL89" i="2"/>
  <c r="AK89" i="2"/>
  <c r="AI89" i="2"/>
  <c r="AF89" i="2"/>
  <c r="AD89" i="2"/>
  <c r="AC89" i="2"/>
  <c r="AB89" i="2"/>
  <c r="Z89" i="2"/>
  <c r="W89" i="2"/>
  <c r="U89" i="2"/>
  <c r="T89" i="2"/>
  <c r="S89" i="2"/>
  <c r="Q89" i="2"/>
  <c r="N89" i="2"/>
  <c r="L89" i="2"/>
  <c r="K89" i="2"/>
  <c r="O89" i="2" s="1"/>
  <c r="I89" i="2"/>
  <c r="AV88" i="2"/>
  <c r="AU88" i="2"/>
  <c r="AT88" i="2"/>
  <c r="AX88" i="2" s="1"/>
  <c r="AR88" i="2"/>
  <c r="AM88" i="2"/>
  <c r="AL88" i="2"/>
  <c r="AK88" i="2"/>
  <c r="AO88" i="2" s="1"/>
  <c r="AI88" i="2"/>
  <c r="AD88" i="2"/>
  <c r="AC88" i="2"/>
  <c r="AB88" i="2"/>
  <c r="AF88" i="2" s="1"/>
  <c r="Z88" i="2"/>
  <c r="W88" i="2"/>
  <c r="U88" i="2"/>
  <c r="T88" i="2"/>
  <c r="S88" i="2"/>
  <c r="Q88" i="2"/>
  <c r="O88" i="2"/>
  <c r="N88" i="2"/>
  <c r="L88" i="2"/>
  <c r="I88" i="2"/>
  <c r="K88" i="2" s="1"/>
  <c r="AX87" i="2"/>
  <c r="AV87" i="2"/>
  <c r="AU87" i="2"/>
  <c r="AT87" i="2"/>
  <c r="AR87" i="2"/>
  <c r="AO87" i="2"/>
  <c r="AM87" i="2"/>
  <c r="AL87" i="2"/>
  <c r="AK87" i="2"/>
  <c r="AI87" i="2"/>
  <c r="AD87" i="2"/>
  <c r="AC87" i="2"/>
  <c r="AB87" i="2"/>
  <c r="AF87" i="2" s="1"/>
  <c r="Z87" i="2"/>
  <c r="U87" i="2"/>
  <c r="T87" i="2"/>
  <c r="S87" i="2"/>
  <c r="W87" i="2" s="1"/>
  <c r="Q87" i="2"/>
  <c r="N87" i="2"/>
  <c r="L87" i="2"/>
  <c r="I87" i="2"/>
  <c r="K87" i="2" s="1"/>
  <c r="O87" i="2" s="1"/>
  <c r="AV86" i="2"/>
  <c r="AU86" i="2"/>
  <c r="AT86" i="2"/>
  <c r="AX86" i="2" s="1"/>
  <c r="AR86" i="2"/>
  <c r="AO86" i="2"/>
  <c r="AM86" i="2"/>
  <c r="AL86" i="2"/>
  <c r="AK86" i="2"/>
  <c r="AI86" i="2"/>
  <c r="AF86" i="2"/>
  <c r="AD86" i="2"/>
  <c r="AC86" i="2"/>
  <c r="AB86" i="2"/>
  <c r="Z86" i="2"/>
  <c r="W86" i="2"/>
  <c r="U86" i="2"/>
  <c r="T86" i="2"/>
  <c r="S86" i="2"/>
  <c r="Q86" i="2"/>
  <c r="N86" i="2"/>
  <c r="L86" i="2"/>
  <c r="K86" i="2"/>
  <c r="O86" i="2" s="1"/>
  <c r="I86" i="2"/>
  <c r="AV85" i="2"/>
  <c r="AU85" i="2"/>
  <c r="AT85" i="2"/>
  <c r="AX85" i="2" s="1"/>
  <c r="AR85" i="2"/>
  <c r="AM85" i="2"/>
  <c r="AL85" i="2"/>
  <c r="AK85" i="2"/>
  <c r="AO85" i="2" s="1"/>
  <c r="AI85" i="2"/>
  <c r="AD85" i="2"/>
  <c r="AC85" i="2"/>
  <c r="AB85" i="2"/>
  <c r="AF85" i="2" s="1"/>
  <c r="Z85" i="2"/>
  <c r="W85" i="2"/>
  <c r="U85" i="2"/>
  <c r="T85" i="2"/>
  <c r="S85" i="2"/>
  <c r="Q85" i="2"/>
  <c r="O85" i="2"/>
  <c r="N85" i="2"/>
  <c r="L85" i="2"/>
  <c r="I85" i="2"/>
  <c r="K85" i="2" s="1"/>
  <c r="AX84" i="2"/>
  <c r="AV84" i="2"/>
  <c r="AU84" i="2"/>
  <c r="AT84" i="2"/>
  <c r="AR84" i="2"/>
  <c r="AO84" i="2"/>
  <c r="AM84" i="2"/>
  <c r="AL84" i="2"/>
  <c r="AK84" i="2"/>
  <c r="AI84" i="2"/>
  <c r="AD84" i="2"/>
  <c r="AC84" i="2"/>
  <c r="AB84" i="2"/>
  <c r="AF84" i="2" s="1"/>
  <c r="Z84" i="2"/>
  <c r="U84" i="2"/>
  <c r="T84" i="2"/>
  <c r="S84" i="2"/>
  <c r="W84" i="2" s="1"/>
  <c r="Q84" i="2"/>
  <c r="N84" i="2"/>
  <c r="L84" i="2"/>
  <c r="I84" i="2"/>
  <c r="K84" i="2" s="1"/>
  <c r="O84" i="2" s="1"/>
  <c r="AV83" i="2"/>
  <c r="AU83" i="2"/>
  <c r="AT83" i="2"/>
  <c r="AX83" i="2" s="1"/>
  <c r="AR83" i="2"/>
  <c r="AO83" i="2"/>
  <c r="AM83" i="2"/>
  <c r="AL83" i="2"/>
  <c r="AK83" i="2"/>
  <c r="AI83" i="2"/>
  <c r="AF83" i="2"/>
  <c r="AD83" i="2"/>
  <c r="AC83" i="2"/>
  <c r="AB83" i="2"/>
  <c r="Z83" i="2"/>
  <c r="W83" i="2"/>
  <c r="U83" i="2"/>
  <c r="T83" i="2"/>
  <c r="S83" i="2"/>
  <c r="Q83" i="2"/>
  <c r="N83" i="2"/>
  <c r="L83" i="2"/>
  <c r="K83" i="2"/>
  <c r="O83" i="2" s="1"/>
  <c r="I83" i="2"/>
  <c r="AV82" i="2"/>
  <c r="AU82" i="2"/>
  <c r="AT82" i="2"/>
  <c r="AX82" i="2" s="1"/>
  <c r="AR82" i="2"/>
  <c r="AM82" i="2"/>
  <c r="AL82" i="2"/>
  <c r="AK82" i="2"/>
  <c r="AO82" i="2" s="1"/>
  <c r="AI82" i="2"/>
  <c r="AD82" i="2"/>
  <c r="AC82" i="2"/>
  <c r="AB82" i="2"/>
  <c r="AF82" i="2" s="1"/>
  <c r="Z82" i="2"/>
  <c r="W82" i="2"/>
  <c r="U82" i="2"/>
  <c r="T82" i="2"/>
  <c r="S82" i="2"/>
  <c r="Q82" i="2"/>
  <c r="O82" i="2"/>
  <c r="N82" i="2"/>
  <c r="L82" i="2"/>
  <c r="I82" i="2"/>
  <c r="K82" i="2" s="1"/>
  <c r="AX81" i="2"/>
  <c r="AV81" i="2"/>
  <c r="AU81" i="2"/>
  <c r="AT81" i="2"/>
  <c r="AR81" i="2"/>
  <c r="AO81" i="2"/>
  <c r="AM81" i="2"/>
  <c r="AL81" i="2"/>
  <c r="AK81" i="2"/>
  <c r="AI81" i="2"/>
  <c r="AD81" i="2"/>
  <c r="AC81" i="2"/>
  <c r="AB81" i="2"/>
  <c r="AF81" i="2" s="1"/>
  <c r="Z81" i="2"/>
  <c r="U81" i="2"/>
  <c r="T81" i="2"/>
  <c r="S81" i="2"/>
  <c r="W81" i="2" s="1"/>
  <c r="Q81" i="2"/>
  <c r="N81" i="2"/>
  <c r="L81" i="2"/>
  <c r="I81" i="2"/>
  <c r="K81" i="2" s="1"/>
  <c r="O81" i="2" s="1"/>
  <c r="AV80" i="2"/>
  <c r="AU80" i="2"/>
  <c r="AT80" i="2"/>
  <c r="AX80" i="2" s="1"/>
  <c r="AR80" i="2"/>
  <c r="AO80" i="2"/>
  <c r="AM80" i="2"/>
  <c r="AL80" i="2"/>
  <c r="AK80" i="2"/>
  <c r="AI80" i="2"/>
  <c r="AF80" i="2"/>
  <c r="AD80" i="2"/>
  <c r="AC80" i="2"/>
  <c r="AB80" i="2"/>
  <c r="Z80" i="2"/>
  <c r="W80" i="2"/>
  <c r="U80" i="2"/>
  <c r="T80" i="2"/>
  <c r="S80" i="2"/>
  <c r="Q80" i="2"/>
  <c r="N80" i="2"/>
  <c r="L80" i="2"/>
  <c r="K80" i="2"/>
  <c r="O80" i="2" s="1"/>
  <c r="I80" i="2"/>
  <c r="AV79" i="2"/>
  <c r="AU79" i="2"/>
  <c r="AT79" i="2"/>
  <c r="AX79" i="2" s="1"/>
  <c r="AR79" i="2"/>
  <c r="AM79" i="2"/>
  <c r="AL79" i="2"/>
  <c r="AK79" i="2"/>
  <c r="AO79" i="2" s="1"/>
  <c r="AI79" i="2"/>
  <c r="AD79" i="2"/>
  <c r="AC79" i="2"/>
  <c r="AB79" i="2"/>
  <c r="AF79" i="2" s="1"/>
  <c r="Z79" i="2"/>
  <c r="W79" i="2"/>
  <c r="U79" i="2"/>
  <c r="T79" i="2"/>
  <c r="S79" i="2"/>
  <c r="Q79" i="2"/>
  <c r="O79" i="2"/>
  <c r="N79" i="2"/>
  <c r="L79" i="2"/>
  <c r="I79" i="2"/>
  <c r="K79" i="2" s="1"/>
  <c r="AX78" i="2"/>
  <c r="AV78" i="2"/>
  <c r="AU78" i="2"/>
  <c r="AT78" i="2"/>
  <c r="AR78" i="2"/>
  <c r="AO78" i="2"/>
  <c r="AM78" i="2"/>
  <c r="AL78" i="2"/>
  <c r="AK78" i="2"/>
  <c r="AI78" i="2"/>
  <c r="AD78" i="2"/>
  <c r="AC78" i="2"/>
  <c r="AB78" i="2"/>
  <c r="AF78" i="2" s="1"/>
  <c r="Z78" i="2"/>
  <c r="U78" i="2"/>
  <c r="T78" i="2"/>
  <c r="S78" i="2"/>
  <c r="W78" i="2" s="1"/>
  <c r="Q78" i="2"/>
  <c r="N78" i="2"/>
  <c r="L78" i="2"/>
  <c r="I78" i="2"/>
  <c r="K78" i="2" s="1"/>
  <c r="O78" i="2" s="1"/>
  <c r="AV77" i="2"/>
  <c r="AU77" i="2"/>
  <c r="AT77" i="2"/>
  <c r="AX77" i="2" s="1"/>
  <c r="AR77" i="2"/>
  <c r="AO77" i="2"/>
  <c r="AM77" i="2"/>
  <c r="AL77" i="2"/>
  <c r="AK77" i="2"/>
  <c r="AI77" i="2"/>
  <c r="AF77" i="2"/>
  <c r="AD77" i="2"/>
  <c r="AC77" i="2"/>
  <c r="AB77" i="2"/>
  <c r="Z77" i="2"/>
  <c r="W77" i="2"/>
  <c r="U77" i="2"/>
  <c r="T77" i="2"/>
  <c r="S77" i="2"/>
  <c r="Q77" i="2"/>
  <c r="N77" i="2"/>
  <c r="L77" i="2"/>
  <c r="K77" i="2"/>
  <c r="O77" i="2" s="1"/>
  <c r="I77" i="2"/>
  <c r="AV76" i="2"/>
  <c r="AU76" i="2"/>
  <c r="AT76" i="2"/>
  <c r="AX76" i="2" s="1"/>
  <c r="AR76" i="2"/>
  <c r="AM76" i="2"/>
  <c r="AL76" i="2"/>
  <c r="AK76" i="2"/>
  <c r="AO76" i="2" s="1"/>
  <c r="AI76" i="2"/>
  <c r="AD76" i="2"/>
  <c r="AC76" i="2"/>
  <c r="AB76" i="2"/>
  <c r="AF76" i="2" s="1"/>
  <c r="Z76" i="2"/>
  <c r="W76" i="2"/>
  <c r="U76" i="2"/>
  <c r="T76" i="2"/>
  <c r="S76" i="2"/>
  <c r="Q76" i="2"/>
  <c r="O76" i="2"/>
  <c r="N76" i="2"/>
  <c r="L76" i="2"/>
  <c r="I76" i="2"/>
  <c r="K76" i="2" s="1"/>
  <c r="AX75" i="2"/>
  <c r="AV75" i="2"/>
  <c r="AU75" i="2"/>
  <c r="AT75" i="2"/>
  <c r="AR75" i="2"/>
  <c r="AO75" i="2"/>
  <c r="AM75" i="2"/>
  <c r="AL75" i="2"/>
  <c r="AK75" i="2"/>
  <c r="AI75" i="2"/>
  <c r="AD75" i="2"/>
  <c r="AC75" i="2"/>
  <c r="AB75" i="2"/>
  <c r="AF75" i="2" s="1"/>
  <c r="Z75" i="2"/>
  <c r="U75" i="2"/>
  <c r="T75" i="2"/>
  <c r="S75" i="2"/>
  <c r="W75" i="2" s="1"/>
  <c r="Q75" i="2"/>
  <c r="N75" i="2"/>
  <c r="L75" i="2"/>
  <c r="I75" i="2"/>
  <c r="K75" i="2" s="1"/>
  <c r="O75" i="2" s="1"/>
  <c r="AV74" i="2"/>
  <c r="AU74" i="2"/>
  <c r="AT74" i="2"/>
  <c r="AX74" i="2" s="1"/>
  <c r="AR74" i="2"/>
  <c r="AO74" i="2"/>
  <c r="AM74" i="2"/>
  <c r="AL74" i="2"/>
  <c r="AK74" i="2"/>
  <c r="AI74" i="2"/>
  <c r="AF74" i="2"/>
  <c r="AD74" i="2"/>
  <c r="AC74" i="2"/>
  <c r="AB74" i="2"/>
  <c r="Z74" i="2"/>
  <c r="W74" i="2"/>
  <c r="U74" i="2"/>
  <c r="T74" i="2"/>
  <c r="S74" i="2"/>
  <c r="Q74" i="2"/>
  <c r="N74" i="2"/>
  <c r="L74" i="2"/>
  <c r="K74" i="2"/>
  <c r="O74" i="2" s="1"/>
  <c r="I74" i="2"/>
  <c r="AV73" i="2"/>
  <c r="AU73" i="2"/>
  <c r="AT73" i="2"/>
  <c r="AX73" i="2" s="1"/>
  <c r="AR73" i="2"/>
  <c r="AM73" i="2"/>
  <c r="AL73" i="2"/>
  <c r="AK73" i="2"/>
  <c r="AO73" i="2" s="1"/>
  <c r="AI73" i="2"/>
  <c r="AD73" i="2"/>
  <c r="AC73" i="2"/>
  <c r="AB73" i="2"/>
  <c r="AF73" i="2" s="1"/>
  <c r="Z73" i="2"/>
  <c r="W73" i="2"/>
  <c r="U73" i="2"/>
  <c r="T73" i="2"/>
  <c r="S73" i="2"/>
  <c r="Q73" i="2"/>
  <c r="O73" i="2"/>
  <c r="N73" i="2"/>
  <c r="L73" i="2"/>
  <c r="I73" i="2"/>
  <c r="K73" i="2" s="1"/>
  <c r="AX72" i="2"/>
  <c r="AV72" i="2"/>
  <c r="AU72" i="2"/>
  <c r="AT72" i="2"/>
  <c r="AR72" i="2"/>
  <c r="AO72" i="2"/>
  <c r="AM72" i="2"/>
  <c r="AL72" i="2"/>
  <c r="AK72" i="2"/>
  <c r="AI72" i="2"/>
  <c r="AD72" i="2"/>
  <c r="AC72" i="2"/>
  <c r="AB72" i="2"/>
  <c r="AF72" i="2" s="1"/>
  <c r="Z72" i="2"/>
  <c r="U72" i="2"/>
  <c r="T72" i="2"/>
  <c r="S72" i="2"/>
  <c r="W72" i="2" s="1"/>
  <c r="Q72" i="2"/>
  <c r="N72" i="2"/>
  <c r="L72" i="2"/>
  <c r="I72" i="2"/>
  <c r="K72" i="2" s="1"/>
  <c r="O72" i="2" s="1"/>
  <c r="AV71" i="2"/>
  <c r="AU71" i="2"/>
  <c r="AT71" i="2"/>
  <c r="AX71" i="2" s="1"/>
  <c r="AR71" i="2"/>
  <c r="AO71" i="2"/>
  <c r="AM71" i="2"/>
  <c r="AL71" i="2"/>
  <c r="AK71" i="2"/>
  <c r="AI71" i="2"/>
  <c r="AF71" i="2"/>
  <c r="AD71" i="2"/>
  <c r="AC71" i="2"/>
  <c r="AB71" i="2"/>
  <c r="Z71" i="2"/>
  <c r="W71" i="2"/>
  <c r="U71" i="2"/>
  <c r="T71" i="2"/>
  <c r="S71" i="2"/>
  <c r="Q71" i="2"/>
  <c r="N71" i="2"/>
  <c r="L71" i="2"/>
  <c r="K71" i="2"/>
  <c r="O71" i="2" s="1"/>
  <c r="I71" i="2"/>
  <c r="AV70" i="2"/>
  <c r="AU70" i="2"/>
  <c r="AT70" i="2"/>
  <c r="AX70" i="2" s="1"/>
  <c r="AR70" i="2"/>
  <c r="AM70" i="2"/>
  <c r="AL70" i="2"/>
  <c r="AK70" i="2"/>
  <c r="AO70" i="2" s="1"/>
  <c r="AI70" i="2"/>
  <c r="AD70" i="2"/>
  <c r="AC70" i="2"/>
  <c r="AB70" i="2"/>
  <c r="AF70" i="2" s="1"/>
  <c r="Z70" i="2"/>
  <c r="W70" i="2"/>
  <c r="U70" i="2"/>
  <c r="T70" i="2"/>
  <c r="S70" i="2"/>
  <c r="Q70" i="2"/>
  <c r="O70" i="2"/>
  <c r="N70" i="2"/>
  <c r="L70" i="2"/>
  <c r="I70" i="2"/>
  <c r="K70" i="2" s="1"/>
  <c r="AX69" i="2"/>
  <c r="AV69" i="2"/>
  <c r="AU69" i="2"/>
  <c r="AT69" i="2"/>
  <c r="AR69" i="2"/>
  <c r="AO69" i="2"/>
  <c r="AM69" i="2"/>
  <c r="AL69" i="2"/>
  <c r="AK69" i="2"/>
  <c r="AI69" i="2"/>
  <c r="AD69" i="2"/>
  <c r="AC69" i="2"/>
  <c r="AB69" i="2"/>
  <c r="AF69" i="2" s="1"/>
  <c r="Z69" i="2"/>
  <c r="U69" i="2"/>
  <c r="T69" i="2"/>
  <c r="S69" i="2"/>
  <c r="W69" i="2" s="1"/>
  <c r="Q69" i="2"/>
  <c r="N69" i="2"/>
  <c r="L69" i="2"/>
  <c r="I69" i="2"/>
  <c r="K69" i="2" s="1"/>
  <c r="O69" i="2" s="1"/>
  <c r="AV68" i="2"/>
  <c r="AU68" i="2"/>
  <c r="AT68" i="2"/>
  <c r="AX68" i="2" s="1"/>
  <c r="AR68" i="2"/>
  <c r="AO68" i="2"/>
  <c r="AM68" i="2"/>
  <c r="AL68" i="2"/>
  <c r="AK68" i="2"/>
  <c r="AI68" i="2"/>
  <c r="AF68" i="2"/>
  <c r="AD68" i="2"/>
  <c r="AC68" i="2"/>
  <c r="AB68" i="2"/>
  <c r="Z68" i="2"/>
  <c r="W68" i="2"/>
  <c r="U68" i="2"/>
  <c r="T68" i="2"/>
  <c r="S68" i="2"/>
  <c r="Q68" i="2"/>
  <c r="N68" i="2"/>
  <c r="L68" i="2"/>
  <c r="K68" i="2"/>
  <c r="O68" i="2" s="1"/>
  <c r="I68" i="2"/>
  <c r="AV67" i="2"/>
  <c r="AU67" i="2"/>
  <c r="AT67" i="2"/>
  <c r="AX67" i="2" s="1"/>
  <c r="AR67" i="2"/>
  <c r="AM67" i="2"/>
  <c r="AL67" i="2"/>
  <c r="AK67" i="2"/>
  <c r="AO67" i="2" s="1"/>
  <c r="AI67" i="2"/>
  <c r="AD67" i="2"/>
  <c r="AC67" i="2"/>
  <c r="AB67" i="2"/>
  <c r="AF67" i="2" s="1"/>
  <c r="Z67" i="2"/>
  <c r="W67" i="2"/>
  <c r="U67" i="2"/>
  <c r="T67" i="2"/>
  <c r="S67" i="2"/>
  <c r="Q67" i="2"/>
  <c r="O67" i="2"/>
  <c r="N67" i="2"/>
  <c r="L67" i="2"/>
  <c r="I67" i="2"/>
  <c r="K67" i="2" s="1"/>
  <c r="AX66" i="2"/>
  <c r="AV66" i="2"/>
  <c r="AU66" i="2"/>
  <c r="AT66" i="2"/>
  <c r="AR66" i="2"/>
  <c r="AO66" i="2"/>
  <c r="AM66" i="2"/>
  <c r="AL66" i="2"/>
  <c r="AK66" i="2"/>
  <c r="AI66" i="2"/>
  <c r="AD66" i="2"/>
  <c r="AC66" i="2"/>
  <c r="AB66" i="2"/>
  <c r="AF66" i="2" s="1"/>
  <c r="Z66" i="2"/>
  <c r="U66" i="2"/>
  <c r="T66" i="2"/>
  <c r="S66" i="2"/>
  <c r="W66" i="2" s="1"/>
  <c r="Q66" i="2"/>
  <c r="N66" i="2"/>
  <c r="L66" i="2"/>
  <c r="I66" i="2"/>
  <c r="K66" i="2" s="1"/>
  <c r="O66" i="2" s="1"/>
  <c r="AV65" i="2"/>
  <c r="AU65" i="2"/>
  <c r="AT65" i="2"/>
  <c r="AX65" i="2" s="1"/>
  <c r="AR65" i="2"/>
  <c r="AO65" i="2"/>
  <c r="AM65" i="2"/>
  <c r="AL65" i="2"/>
  <c r="AK65" i="2"/>
  <c r="AI65" i="2"/>
  <c r="AF65" i="2"/>
  <c r="AD65" i="2"/>
  <c r="AC65" i="2"/>
  <c r="AB65" i="2"/>
  <c r="Z65" i="2"/>
  <c r="W65" i="2"/>
  <c r="U65" i="2"/>
  <c r="T65" i="2"/>
  <c r="S65" i="2"/>
  <c r="Q65" i="2"/>
  <c r="N65" i="2"/>
  <c r="L65" i="2"/>
  <c r="K65" i="2"/>
  <c r="O65" i="2" s="1"/>
  <c r="I65" i="2"/>
  <c r="AV64" i="2"/>
  <c r="AU64" i="2"/>
  <c r="AT64" i="2"/>
  <c r="AX64" i="2" s="1"/>
  <c r="AR64" i="2"/>
  <c r="AM64" i="2"/>
  <c r="AL64" i="2"/>
  <c r="AK64" i="2"/>
  <c r="AO64" i="2" s="1"/>
  <c r="AI64" i="2"/>
  <c r="AD64" i="2"/>
  <c r="AC64" i="2"/>
  <c r="AB64" i="2"/>
  <c r="AF64" i="2" s="1"/>
  <c r="Z64" i="2"/>
  <c r="W64" i="2"/>
  <c r="U64" i="2"/>
  <c r="T64" i="2"/>
  <c r="S64" i="2"/>
  <c r="Q64" i="2"/>
  <c r="O64" i="2"/>
  <c r="N64" i="2"/>
  <c r="L64" i="2"/>
  <c r="I64" i="2"/>
  <c r="K64" i="2" s="1"/>
  <c r="AX63" i="2"/>
  <c r="AV63" i="2"/>
  <c r="AU63" i="2"/>
  <c r="AT63" i="2"/>
  <c r="AR63" i="2"/>
  <c r="AO63" i="2"/>
  <c r="AM63" i="2"/>
  <c r="AL63" i="2"/>
  <c r="AK63" i="2"/>
  <c r="AI63" i="2"/>
  <c r="AD63" i="2"/>
  <c r="AC63" i="2"/>
  <c r="AB63" i="2"/>
  <c r="AF63" i="2" s="1"/>
  <c r="Z63" i="2"/>
  <c r="U63" i="2"/>
  <c r="T63" i="2"/>
  <c r="S63" i="2"/>
  <c r="W63" i="2" s="1"/>
  <c r="Q63" i="2"/>
  <c r="N63" i="2"/>
  <c r="L63" i="2"/>
  <c r="I63" i="2"/>
  <c r="K63" i="2" s="1"/>
  <c r="O63" i="2" s="1"/>
  <c r="AV62" i="2"/>
  <c r="AU62" i="2"/>
  <c r="AT62" i="2"/>
  <c r="AX62" i="2" s="1"/>
  <c r="AR62" i="2"/>
  <c r="AO62" i="2"/>
  <c r="AM62" i="2"/>
  <c r="AL62" i="2"/>
  <c r="AK62" i="2"/>
  <c r="AI62" i="2"/>
  <c r="AF62" i="2"/>
  <c r="AD62" i="2"/>
  <c r="AC62" i="2"/>
  <c r="AB62" i="2"/>
  <c r="Z62" i="2"/>
  <c r="W62" i="2"/>
  <c r="U62" i="2"/>
  <c r="T62" i="2"/>
  <c r="S62" i="2"/>
  <c r="Q62" i="2"/>
  <c r="N62" i="2"/>
  <c r="L62" i="2"/>
  <c r="K62" i="2"/>
  <c r="O62" i="2" s="1"/>
  <c r="I62" i="2"/>
  <c r="AV61" i="2"/>
  <c r="AU61" i="2"/>
  <c r="AT61" i="2"/>
  <c r="AX61" i="2" s="1"/>
  <c r="AR61" i="2"/>
  <c r="AM61" i="2"/>
  <c r="AL61" i="2"/>
  <c r="AK61" i="2"/>
  <c r="AO61" i="2" s="1"/>
  <c r="AI61" i="2"/>
  <c r="AD61" i="2"/>
  <c r="AC61" i="2"/>
  <c r="AB61" i="2"/>
  <c r="AF61" i="2" s="1"/>
  <c r="Z61" i="2"/>
  <c r="W61" i="2"/>
  <c r="U61" i="2"/>
  <c r="T61" i="2"/>
  <c r="S61" i="2"/>
  <c r="Q61" i="2"/>
  <c r="O61" i="2"/>
  <c r="N61" i="2"/>
  <c r="L61" i="2"/>
  <c r="I61" i="2"/>
  <c r="K61" i="2" s="1"/>
  <c r="AX60" i="2"/>
  <c r="AV60" i="2"/>
  <c r="AU60" i="2"/>
  <c r="AT60" i="2"/>
  <c r="AR60" i="2"/>
  <c r="AO60" i="2"/>
  <c r="AM60" i="2"/>
  <c r="AL60" i="2"/>
  <c r="AK60" i="2"/>
  <c r="AI60" i="2"/>
  <c r="AD60" i="2"/>
  <c r="AC60" i="2"/>
  <c r="AB60" i="2"/>
  <c r="AF60" i="2" s="1"/>
  <c r="Z60" i="2"/>
  <c r="U60" i="2"/>
  <c r="T60" i="2"/>
  <c r="S60" i="2"/>
  <c r="W60" i="2" s="1"/>
  <c r="Q60" i="2"/>
  <c r="N60" i="2"/>
  <c r="L60" i="2"/>
  <c r="I60" i="2"/>
  <c r="K60" i="2" s="1"/>
  <c r="O60" i="2" s="1"/>
  <c r="AV59" i="2"/>
  <c r="AU59" i="2"/>
  <c r="AT59" i="2"/>
  <c r="AX59" i="2" s="1"/>
  <c r="AR59" i="2"/>
  <c r="AO59" i="2"/>
  <c r="AM59" i="2"/>
  <c r="AL59" i="2"/>
  <c r="AK59" i="2"/>
  <c r="AI59" i="2"/>
  <c r="AF59" i="2"/>
  <c r="AD59" i="2"/>
  <c r="AC59" i="2"/>
  <c r="AB59" i="2"/>
  <c r="Z59" i="2"/>
  <c r="W59" i="2"/>
  <c r="U59" i="2"/>
  <c r="T59" i="2"/>
  <c r="S59" i="2"/>
  <c r="Q59" i="2"/>
  <c r="N59" i="2"/>
  <c r="L59" i="2"/>
  <c r="K59" i="2"/>
  <c r="O59" i="2" s="1"/>
  <c r="I59" i="2"/>
  <c r="AV58" i="2"/>
  <c r="AU58" i="2"/>
  <c r="AT58" i="2"/>
  <c r="AX58" i="2" s="1"/>
  <c r="AR58" i="2"/>
  <c r="AM58" i="2"/>
  <c r="AL58" i="2"/>
  <c r="AK58" i="2"/>
  <c r="AO58" i="2" s="1"/>
  <c r="AI58" i="2"/>
  <c r="AD58" i="2"/>
  <c r="AC58" i="2"/>
  <c r="AB58" i="2"/>
  <c r="AF58" i="2" s="1"/>
  <c r="Z58" i="2"/>
  <c r="U58" i="2"/>
  <c r="T58" i="2"/>
  <c r="S58" i="2"/>
  <c r="W58" i="2" s="1"/>
  <c r="Q58" i="2"/>
  <c r="O58" i="2"/>
  <c r="N58" i="2"/>
  <c r="L58" i="2"/>
  <c r="I58" i="2"/>
  <c r="K58" i="2" s="1"/>
  <c r="AX57" i="2"/>
  <c r="AV57" i="2"/>
  <c r="AU57" i="2"/>
  <c r="AT57" i="2"/>
  <c r="AR57" i="2"/>
  <c r="AO57" i="2"/>
  <c r="AM57" i="2"/>
  <c r="AL57" i="2"/>
  <c r="AK57" i="2"/>
  <c r="AI57" i="2"/>
  <c r="AD57" i="2"/>
  <c r="AC57" i="2"/>
  <c r="AB57" i="2"/>
  <c r="AF57" i="2" s="1"/>
  <c r="Z57" i="2"/>
  <c r="U57" i="2"/>
  <c r="T57" i="2"/>
  <c r="S57" i="2"/>
  <c r="W57" i="2" s="1"/>
  <c r="Q57" i="2"/>
  <c r="N57" i="2"/>
  <c r="L57" i="2"/>
  <c r="I57" i="2"/>
  <c r="K57" i="2" s="1"/>
  <c r="O57" i="2" s="1"/>
  <c r="AV56" i="2"/>
  <c r="AU56" i="2"/>
  <c r="AT56" i="2"/>
  <c r="AX56" i="2" s="1"/>
  <c r="AR56" i="2"/>
  <c r="AM56" i="2"/>
  <c r="AL56" i="2"/>
  <c r="AK56" i="2"/>
  <c r="AO56" i="2" s="1"/>
  <c r="AI56" i="2"/>
  <c r="AF56" i="2"/>
  <c r="AD56" i="2"/>
  <c r="AC56" i="2"/>
  <c r="AB56" i="2"/>
  <c r="Z56" i="2"/>
  <c r="W56" i="2"/>
  <c r="U56" i="2"/>
  <c r="T56" i="2"/>
  <c r="S56" i="2"/>
  <c r="Q56" i="2"/>
  <c r="O56" i="2"/>
  <c r="N56" i="2"/>
  <c r="L56" i="2"/>
  <c r="K56" i="2"/>
  <c r="I56" i="2"/>
  <c r="AV55" i="2"/>
  <c r="AU55" i="2"/>
  <c r="AT55" i="2"/>
  <c r="AX55" i="2" s="1"/>
  <c r="AR55" i="2"/>
  <c r="AM55" i="2"/>
  <c r="AL55" i="2"/>
  <c r="AK55" i="2"/>
  <c r="AO55" i="2" s="1"/>
  <c r="AI55" i="2"/>
  <c r="AD55" i="2"/>
  <c r="AC55" i="2"/>
  <c r="AB55" i="2"/>
  <c r="AF55" i="2" s="1"/>
  <c r="Z55" i="2"/>
  <c r="W55" i="2"/>
  <c r="U55" i="2"/>
  <c r="T55" i="2"/>
  <c r="S55" i="2"/>
  <c r="Q55" i="2"/>
  <c r="N55" i="2"/>
  <c r="L55" i="2"/>
  <c r="I55" i="2"/>
  <c r="K55" i="2" s="1"/>
  <c r="O55" i="2" s="1"/>
  <c r="AX54" i="2"/>
  <c r="AV54" i="2"/>
  <c r="AU54" i="2"/>
  <c r="AT54" i="2"/>
  <c r="AR54" i="2"/>
  <c r="AO54" i="2"/>
  <c r="AM54" i="2"/>
  <c r="AL54" i="2"/>
  <c r="AK54" i="2"/>
  <c r="AI54" i="2"/>
  <c r="AF54" i="2"/>
  <c r="AD54" i="2"/>
  <c r="AC54" i="2"/>
  <c r="AB54" i="2"/>
  <c r="Z54" i="2"/>
  <c r="U54" i="2"/>
  <c r="T54" i="2"/>
  <c r="S54" i="2"/>
  <c r="W54" i="2" s="1"/>
  <c r="Q54" i="2"/>
  <c r="N54" i="2"/>
  <c r="L54" i="2"/>
  <c r="I54" i="2"/>
  <c r="K54" i="2" s="1"/>
  <c r="O54" i="2" s="1"/>
  <c r="AV53" i="2"/>
  <c r="AU53" i="2"/>
  <c r="AT53" i="2"/>
  <c r="AX53" i="2" s="1"/>
  <c r="AR53" i="2"/>
  <c r="AO53" i="2"/>
  <c r="AM53" i="2"/>
  <c r="AL53" i="2"/>
  <c r="AK53" i="2"/>
  <c r="AI53" i="2"/>
  <c r="AF53" i="2"/>
  <c r="AD53" i="2"/>
  <c r="AC53" i="2"/>
  <c r="AB53" i="2"/>
  <c r="Z53" i="2"/>
  <c r="W53" i="2"/>
  <c r="U53" i="2"/>
  <c r="T53" i="2"/>
  <c r="S53" i="2"/>
  <c r="Q53" i="2"/>
  <c r="N53" i="2"/>
  <c r="L53" i="2"/>
  <c r="K53" i="2"/>
  <c r="O53" i="2" s="1"/>
  <c r="I53" i="2"/>
  <c r="AV52" i="2"/>
  <c r="AU52" i="2"/>
  <c r="AT52" i="2"/>
  <c r="AX52" i="2" s="1"/>
  <c r="AR52" i="2"/>
  <c r="AM52" i="2"/>
  <c r="AL52" i="2"/>
  <c r="AK52" i="2"/>
  <c r="AO52" i="2" s="1"/>
  <c r="AI52" i="2"/>
  <c r="AD52" i="2"/>
  <c r="AC52" i="2"/>
  <c r="AB52" i="2"/>
  <c r="AF52" i="2" s="1"/>
  <c r="Z52" i="2"/>
  <c r="U52" i="2"/>
  <c r="T52" i="2"/>
  <c r="S52" i="2"/>
  <c r="W52" i="2" s="1"/>
  <c r="Q52" i="2"/>
  <c r="N52" i="2"/>
  <c r="L52" i="2"/>
  <c r="I52" i="2"/>
  <c r="K52" i="2" s="1"/>
  <c r="O52" i="2" s="1"/>
  <c r="AX51" i="2"/>
  <c r="AV51" i="2"/>
  <c r="AU51" i="2"/>
  <c r="AT51" i="2"/>
  <c r="AR51" i="2"/>
  <c r="AO51" i="2"/>
  <c r="AM51" i="2"/>
  <c r="AL51" i="2"/>
  <c r="AK51" i="2"/>
  <c r="AI51" i="2"/>
  <c r="AF51" i="2"/>
  <c r="AD51" i="2"/>
  <c r="AC51" i="2"/>
  <c r="AB51" i="2"/>
  <c r="Z51" i="2"/>
  <c r="U51" i="2"/>
  <c r="T51" i="2"/>
  <c r="S51" i="2"/>
  <c r="W51" i="2" s="1"/>
  <c r="Q51" i="2"/>
  <c r="N51" i="2"/>
  <c r="L51" i="2"/>
  <c r="I51" i="2"/>
  <c r="K51" i="2" s="1"/>
  <c r="O51" i="2" s="1"/>
  <c r="AV50" i="2"/>
  <c r="AU50" i="2"/>
  <c r="AT50" i="2"/>
  <c r="AX50" i="2" s="1"/>
  <c r="AR50" i="2"/>
  <c r="AO50" i="2"/>
  <c r="AM50" i="2"/>
  <c r="AL50" i="2"/>
  <c r="AK50" i="2"/>
  <c r="AI50" i="2"/>
  <c r="AF50" i="2"/>
  <c r="AD50" i="2"/>
  <c r="AC50" i="2"/>
  <c r="AB50" i="2"/>
  <c r="Z50" i="2"/>
  <c r="W50" i="2"/>
  <c r="U50" i="2"/>
  <c r="T50" i="2"/>
  <c r="S50" i="2"/>
  <c r="Q50" i="2"/>
  <c r="N50" i="2"/>
  <c r="L50" i="2"/>
  <c r="K50" i="2"/>
  <c r="O50" i="2" s="1"/>
  <c r="I50" i="2"/>
  <c r="AV49" i="2"/>
  <c r="AU49" i="2"/>
  <c r="AT49" i="2"/>
  <c r="AX49" i="2" s="1"/>
  <c r="AR49" i="2"/>
  <c r="AM49" i="2"/>
  <c r="AL49" i="2"/>
  <c r="AK49" i="2"/>
  <c r="AO49" i="2" s="1"/>
  <c r="AI49" i="2"/>
  <c r="AD49" i="2"/>
  <c r="AC49" i="2"/>
  <c r="AB49" i="2"/>
  <c r="AF49" i="2" s="1"/>
  <c r="Z49" i="2"/>
  <c r="U49" i="2"/>
  <c r="T49" i="2"/>
  <c r="S49" i="2"/>
  <c r="W49" i="2" s="1"/>
  <c r="Q49" i="2"/>
  <c r="N49" i="2"/>
  <c r="L49" i="2"/>
  <c r="I49" i="2"/>
  <c r="K49" i="2" s="1"/>
  <c r="O49" i="2" s="1"/>
  <c r="AX48" i="2"/>
  <c r="AV48" i="2"/>
  <c r="AU48" i="2"/>
  <c r="AT48" i="2"/>
  <c r="AR48" i="2"/>
  <c r="AO48" i="2"/>
  <c r="AM48" i="2"/>
  <c r="AL48" i="2"/>
  <c r="AK48" i="2"/>
  <c r="AI48" i="2"/>
  <c r="AF48" i="2"/>
  <c r="AD48" i="2"/>
  <c r="AC48" i="2"/>
  <c r="AB48" i="2"/>
  <c r="Z48" i="2"/>
  <c r="U48" i="2"/>
  <c r="T48" i="2"/>
  <c r="S48" i="2"/>
  <c r="W48" i="2" s="1"/>
  <c r="Q48" i="2"/>
  <c r="N48" i="2"/>
  <c r="L48" i="2"/>
  <c r="I48" i="2"/>
  <c r="K48" i="2" s="1"/>
  <c r="O48" i="2" s="1"/>
  <c r="AV47" i="2"/>
  <c r="AU47" i="2"/>
  <c r="AT47" i="2"/>
  <c r="AX47" i="2" s="1"/>
  <c r="AR47" i="2"/>
  <c r="AO47" i="2"/>
  <c r="AM47" i="2"/>
  <c r="AL47" i="2"/>
  <c r="AK47" i="2"/>
  <c r="AI47" i="2"/>
  <c r="AF47" i="2"/>
  <c r="AD47" i="2"/>
  <c r="AC47" i="2"/>
  <c r="AB47" i="2"/>
  <c r="Z47" i="2"/>
  <c r="W47" i="2"/>
  <c r="U47" i="2"/>
  <c r="T47" i="2"/>
  <c r="S47" i="2"/>
  <c r="Q47" i="2"/>
  <c r="N47" i="2"/>
  <c r="L47" i="2"/>
  <c r="K47" i="2"/>
  <c r="O47" i="2" s="1"/>
  <c r="I47" i="2"/>
  <c r="AX46" i="2"/>
  <c r="AV46" i="2"/>
  <c r="AU46" i="2"/>
  <c r="AT46" i="2"/>
  <c r="AR46" i="2"/>
  <c r="AM46" i="2"/>
  <c r="AL46" i="2"/>
  <c r="AK46" i="2"/>
  <c r="AO46" i="2" s="1"/>
  <c r="AI46" i="2"/>
  <c r="AD46" i="2"/>
  <c r="AC46" i="2"/>
  <c r="AB46" i="2"/>
  <c r="AF46" i="2" s="1"/>
  <c r="Z46" i="2"/>
  <c r="U46" i="2"/>
  <c r="T46" i="2"/>
  <c r="S46" i="2"/>
  <c r="W46" i="2" s="1"/>
  <c r="Q46" i="2"/>
  <c r="O46" i="2"/>
  <c r="N46" i="2"/>
  <c r="L46" i="2"/>
  <c r="I46" i="2"/>
  <c r="K46" i="2" s="1"/>
  <c r="AX45" i="2"/>
  <c r="AV45" i="2"/>
  <c r="AU45" i="2"/>
  <c r="AT45" i="2"/>
  <c r="AR45" i="2"/>
  <c r="AO45" i="2"/>
  <c r="AM45" i="2"/>
  <c r="AL45" i="2"/>
  <c r="AK45" i="2"/>
  <c r="AI45" i="2"/>
  <c r="AD45" i="2"/>
  <c r="AC45" i="2"/>
  <c r="AB45" i="2"/>
  <c r="AF45" i="2" s="1"/>
  <c r="Z45" i="2"/>
  <c r="U45" i="2"/>
  <c r="T45" i="2"/>
  <c r="S45" i="2"/>
  <c r="W45" i="2" s="1"/>
  <c r="Q45" i="2"/>
  <c r="N45" i="2"/>
  <c r="L45" i="2"/>
  <c r="I45" i="2"/>
  <c r="K45" i="2" s="1"/>
  <c r="O45" i="2" s="1"/>
  <c r="AV44" i="2"/>
  <c r="AU44" i="2"/>
  <c r="AT44" i="2"/>
  <c r="AX44" i="2" s="1"/>
  <c r="AR44" i="2"/>
  <c r="AM44" i="2"/>
  <c r="AL44" i="2"/>
  <c r="AK44" i="2"/>
  <c r="AO44" i="2" s="1"/>
  <c r="AI44" i="2"/>
  <c r="AF44" i="2"/>
  <c r="AD44" i="2"/>
  <c r="AC44" i="2"/>
  <c r="AB44" i="2"/>
  <c r="Z44" i="2"/>
  <c r="W44" i="2"/>
  <c r="U44" i="2"/>
  <c r="T44" i="2"/>
  <c r="S44" i="2"/>
  <c r="Q44" i="2"/>
  <c r="O44" i="2"/>
  <c r="N44" i="2"/>
  <c r="L44" i="2"/>
  <c r="K44" i="2"/>
  <c r="I44" i="2"/>
  <c r="AX43" i="2"/>
  <c r="AV43" i="2"/>
  <c r="AU43" i="2"/>
  <c r="AT43" i="2"/>
  <c r="AR43" i="2"/>
  <c r="AM43" i="2"/>
  <c r="AL43" i="2"/>
  <c r="AK43" i="2"/>
  <c r="AO43" i="2" s="1"/>
  <c r="AI43" i="2"/>
  <c r="AD43" i="2"/>
  <c r="AC43" i="2"/>
  <c r="AB43" i="2"/>
  <c r="AF43" i="2" s="1"/>
  <c r="Z43" i="2"/>
  <c r="W43" i="2"/>
  <c r="U43" i="2"/>
  <c r="T43" i="2"/>
  <c r="S43" i="2"/>
  <c r="Q43" i="2"/>
  <c r="O43" i="2"/>
  <c r="N43" i="2"/>
  <c r="L43" i="2"/>
  <c r="I43" i="2"/>
  <c r="K43" i="2" s="1"/>
  <c r="AX42" i="2"/>
  <c r="AV42" i="2"/>
  <c r="AU42" i="2"/>
  <c r="AT42" i="2"/>
  <c r="AR42" i="2"/>
  <c r="AO42" i="2"/>
  <c r="AM42" i="2"/>
  <c r="AL42" i="2"/>
  <c r="AK42" i="2"/>
  <c r="AI42" i="2"/>
  <c r="AD42" i="2"/>
  <c r="AC42" i="2"/>
  <c r="AB42" i="2"/>
  <c r="AF42" i="2" s="1"/>
  <c r="Z42" i="2"/>
  <c r="U42" i="2"/>
  <c r="T42" i="2"/>
  <c r="S42" i="2"/>
  <c r="W42" i="2" s="1"/>
  <c r="Q42" i="2"/>
  <c r="N42" i="2"/>
  <c r="L42" i="2"/>
  <c r="K42" i="2"/>
  <c r="O42" i="2" s="1"/>
  <c r="I42" i="2"/>
  <c r="AX41" i="2"/>
  <c r="AV41" i="2"/>
  <c r="AU41" i="2"/>
  <c r="AT41" i="2"/>
  <c r="AR41" i="2"/>
  <c r="AM41" i="2"/>
  <c r="AL41" i="2"/>
  <c r="AK41" i="2"/>
  <c r="AO41" i="2" s="1"/>
  <c r="AI41" i="2"/>
  <c r="AD41" i="2"/>
  <c r="AC41" i="2"/>
  <c r="AB41" i="2"/>
  <c r="AF41" i="2" s="1"/>
  <c r="Z41" i="2"/>
  <c r="U41" i="2"/>
  <c r="T41" i="2"/>
  <c r="S41" i="2"/>
  <c r="W41" i="2" s="1"/>
  <c r="Q41" i="2"/>
  <c r="O41" i="2"/>
  <c r="N41" i="2"/>
  <c r="L41" i="2"/>
  <c r="K41" i="2"/>
  <c r="I41" i="2"/>
  <c r="AX40" i="2"/>
  <c r="AV40" i="2"/>
  <c r="AU40" i="2"/>
  <c r="AT40" i="2"/>
  <c r="AR40" i="2"/>
  <c r="AO40" i="2"/>
  <c r="AM40" i="2"/>
  <c r="AL40" i="2"/>
  <c r="AK40" i="2"/>
  <c r="AI40" i="2"/>
  <c r="AF40" i="2"/>
  <c r="AD40" i="2"/>
  <c r="AC40" i="2"/>
  <c r="AB40" i="2"/>
  <c r="Z40" i="2"/>
  <c r="U40" i="2"/>
  <c r="T40" i="2"/>
  <c r="S40" i="2"/>
  <c r="W40" i="2" s="1"/>
  <c r="Q40" i="2"/>
  <c r="N40" i="2"/>
  <c r="L40" i="2"/>
  <c r="I40" i="2"/>
  <c r="K40" i="2" s="1"/>
  <c r="O40" i="2" s="1"/>
  <c r="AV39" i="2"/>
  <c r="AU39" i="2"/>
  <c r="AT39" i="2"/>
  <c r="AX39" i="2" s="1"/>
  <c r="AR39" i="2"/>
  <c r="AM39" i="2"/>
  <c r="AL39" i="2"/>
  <c r="AK39" i="2"/>
  <c r="AO39" i="2" s="1"/>
  <c r="AI39" i="2"/>
  <c r="AF39" i="2"/>
  <c r="AD39" i="2"/>
  <c r="AC39" i="2"/>
  <c r="AB39" i="2"/>
  <c r="Z39" i="2"/>
  <c r="W39" i="2"/>
  <c r="U39" i="2"/>
  <c r="T39" i="2"/>
  <c r="S39" i="2"/>
  <c r="Q39" i="2"/>
  <c r="O39" i="2"/>
  <c r="N39" i="2"/>
  <c r="L39" i="2"/>
  <c r="K39" i="2"/>
  <c r="I39" i="2"/>
  <c r="AX38" i="2"/>
  <c r="AV38" i="2"/>
  <c r="AU38" i="2"/>
  <c r="AT38" i="2"/>
  <c r="AR38" i="2"/>
  <c r="AM38" i="2"/>
  <c r="AL38" i="2"/>
  <c r="AK38" i="2"/>
  <c r="AO38" i="2" s="1"/>
  <c r="AI38" i="2"/>
  <c r="AD38" i="2"/>
  <c r="AC38" i="2"/>
  <c r="AB38" i="2"/>
  <c r="AF38" i="2" s="1"/>
  <c r="Z38" i="2"/>
  <c r="U38" i="2"/>
  <c r="T38" i="2"/>
  <c r="S38" i="2"/>
  <c r="W38" i="2" s="1"/>
  <c r="Q38" i="2"/>
  <c r="N38" i="2"/>
  <c r="L38" i="2"/>
  <c r="I38" i="2"/>
  <c r="K38" i="2" s="1"/>
  <c r="O38" i="2" s="1"/>
  <c r="AX37" i="2"/>
  <c r="AV37" i="2"/>
  <c r="AU37" i="2"/>
  <c r="AT37" i="2"/>
  <c r="AR37" i="2"/>
  <c r="AO37" i="2"/>
  <c r="AM37" i="2"/>
  <c r="AL37" i="2"/>
  <c r="AK37" i="2"/>
  <c r="AI37" i="2"/>
  <c r="AF37" i="2"/>
  <c r="AD37" i="2"/>
  <c r="AC37" i="2"/>
  <c r="AB37" i="2"/>
  <c r="Z37" i="2"/>
  <c r="U37" i="2"/>
  <c r="T37" i="2"/>
  <c r="S37" i="2"/>
  <c r="W37" i="2" s="1"/>
  <c r="Q37" i="2"/>
  <c r="N37" i="2"/>
  <c r="L37" i="2"/>
  <c r="I37" i="2"/>
  <c r="K37" i="2" s="1"/>
  <c r="O37" i="2" s="1"/>
  <c r="AV36" i="2"/>
  <c r="AU36" i="2"/>
  <c r="AT36" i="2"/>
  <c r="AX36" i="2" s="1"/>
  <c r="AR36" i="2"/>
  <c r="AM36" i="2"/>
  <c r="AL36" i="2"/>
  <c r="AK36" i="2"/>
  <c r="AO36" i="2" s="1"/>
  <c r="AI36" i="2"/>
  <c r="AF36" i="2"/>
  <c r="AD36" i="2"/>
  <c r="AC36" i="2"/>
  <c r="AB36" i="2"/>
  <c r="Z36" i="2"/>
  <c r="W36" i="2"/>
  <c r="U36" i="2"/>
  <c r="T36" i="2"/>
  <c r="S36" i="2"/>
  <c r="Q36" i="2"/>
  <c r="O36" i="2"/>
  <c r="N36" i="2"/>
  <c r="L36" i="2"/>
  <c r="K36" i="2"/>
  <c r="I36" i="2"/>
  <c r="AX35" i="2"/>
  <c r="AV35" i="2"/>
  <c r="AU35" i="2"/>
  <c r="AT35" i="2"/>
  <c r="AR35" i="2"/>
  <c r="AM35" i="2"/>
  <c r="AL35" i="2"/>
  <c r="AK35" i="2"/>
  <c r="AO35" i="2" s="1"/>
  <c r="AI35" i="2"/>
  <c r="AD35" i="2"/>
  <c r="AC35" i="2"/>
  <c r="AB35" i="2"/>
  <c r="AF35" i="2" s="1"/>
  <c r="Z35" i="2"/>
  <c r="U35" i="2"/>
  <c r="T35" i="2"/>
  <c r="S35" i="2"/>
  <c r="W35" i="2" s="1"/>
  <c r="Q35" i="2"/>
  <c r="N35" i="2"/>
  <c r="L35" i="2"/>
  <c r="I35" i="2"/>
  <c r="K35" i="2" s="1"/>
  <c r="O35" i="2" s="1"/>
  <c r="AX34" i="2"/>
  <c r="AV34" i="2"/>
  <c r="AU34" i="2"/>
  <c r="AT34" i="2"/>
  <c r="AR34" i="2"/>
  <c r="AO34" i="2"/>
  <c r="AM34" i="2"/>
  <c r="AL34" i="2"/>
  <c r="AK34" i="2"/>
  <c r="AI34" i="2"/>
  <c r="AF34" i="2"/>
  <c r="AD34" i="2"/>
  <c r="AC34" i="2"/>
  <c r="AB34" i="2"/>
  <c r="Z34" i="2"/>
  <c r="U34" i="2"/>
  <c r="T34" i="2"/>
  <c r="S34" i="2"/>
  <c r="W34" i="2" s="1"/>
  <c r="Q34" i="2"/>
  <c r="N34" i="2"/>
  <c r="L34" i="2"/>
  <c r="I34" i="2"/>
  <c r="K34" i="2" s="1"/>
  <c r="O34" i="2" s="1"/>
  <c r="AV33" i="2"/>
  <c r="AU33" i="2"/>
  <c r="AT33" i="2"/>
  <c r="AX33" i="2" s="1"/>
  <c r="AR33" i="2"/>
  <c r="AM33" i="2"/>
  <c r="AL33" i="2"/>
  <c r="AK33" i="2"/>
  <c r="AO33" i="2" s="1"/>
  <c r="AI33" i="2"/>
  <c r="AF33" i="2"/>
  <c r="AD33" i="2"/>
  <c r="AC33" i="2"/>
  <c r="AB33" i="2"/>
  <c r="Z33" i="2"/>
  <c r="W33" i="2"/>
  <c r="U33" i="2"/>
  <c r="T33" i="2"/>
  <c r="S33" i="2"/>
  <c r="Q33" i="2"/>
  <c r="O33" i="2"/>
  <c r="N33" i="2"/>
  <c r="L33" i="2"/>
  <c r="K33" i="2"/>
  <c r="I33" i="2"/>
  <c r="AX32" i="2"/>
  <c r="AV32" i="2"/>
  <c r="AU32" i="2"/>
  <c r="AT32" i="2"/>
  <c r="AR32" i="2"/>
  <c r="AM32" i="2"/>
  <c r="AL32" i="2"/>
  <c r="AK32" i="2"/>
  <c r="AO32" i="2" s="1"/>
  <c r="AI32" i="2"/>
  <c r="AD32" i="2"/>
  <c r="AC32" i="2"/>
  <c r="AB32" i="2"/>
  <c r="AF32" i="2" s="1"/>
  <c r="Z32" i="2"/>
  <c r="U32" i="2"/>
  <c r="T32" i="2"/>
  <c r="S32" i="2"/>
  <c r="W32" i="2" s="1"/>
  <c r="Q32" i="2"/>
  <c r="N32" i="2"/>
  <c r="L32" i="2"/>
  <c r="I32" i="2"/>
  <c r="K32" i="2" s="1"/>
  <c r="O32" i="2" s="1"/>
  <c r="AX31" i="2"/>
  <c r="AV31" i="2"/>
  <c r="AU31" i="2"/>
  <c r="AT31" i="2"/>
  <c r="AR31" i="2"/>
  <c r="AO31" i="2"/>
  <c r="AM31" i="2"/>
  <c r="AL31" i="2"/>
  <c r="AK31" i="2"/>
  <c r="AI31" i="2"/>
  <c r="AF31" i="2"/>
  <c r="AD31" i="2"/>
  <c r="AC31" i="2"/>
  <c r="AB31" i="2"/>
  <c r="Z31" i="2"/>
  <c r="U31" i="2"/>
  <c r="T31" i="2"/>
  <c r="S31" i="2"/>
  <c r="W31" i="2" s="1"/>
  <c r="Q31" i="2"/>
  <c r="N31" i="2"/>
  <c r="L31" i="2"/>
  <c r="I31" i="2"/>
  <c r="K31" i="2" s="1"/>
  <c r="O31" i="2" s="1"/>
  <c r="AV30" i="2"/>
  <c r="AU30" i="2"/>
  <c r="AT30" i="2"/>
  <c r="AX30" i="2" s="1"/>
  <c r="AR30" i="2"/>
  <c r="AM30" i="2"/>
  <c r="AL30" i="2"/>
  <c r="AK30" i="2"/>
  <c r="AO30" i="2" s="1"/>
  <c r="AI30" i="2"/>
  <c r="AF30" i="2"/>
  <c r="AD30" i="2"/>
  <c r="AC30" i="2"/>
  <c r="AB30" i="2"/>
  <c r="Z30" i="2"/>
  <c r="W30" i="2"/>
  <c r="U30" i="2"/>
  <c r="T30" i="2"/>
  <c r="S30" i="2"/>
  <c r="Q30" i="2"/>
  <c r="O30" i="2"/>
  <c r="N30" i="2"/>
  <c r="L30" i="2"/>
  <c r="K30" i="2"/>
  <c r="I30" i="2"/>
  <c r="AX29" i="2"/>
  <c r="AV29" i="2"/>
  <c r="AU29" i="2"/>
  <c r="AT29" i="2"/>
  <c r="AR29" i="2"/>
  <c r="AM29" i="2"/>
  <c r="AL29" i="2"/>
  <c r="AK29" i="2"/>
  <c r="AO29" i="2" s="1"/>
  <c r="AI29" i="2"/>
  <c r="AD29" i="2"/>
  <c r="AC29" i="2"/>
  <c r="AB29" i="2"/>
  <c r="AF29" i="2" s="1"/>
  <c r="Z29" i="2"/>
  <c r="U29" i="2"/>
  <c r="T29" i="2"/>
  <c r="S29" i="2"/>
  <c r="W29" i="2" s="1"/>
  <c r="Q29" i="2"/>
  <c r="N29" i="2"/>
  <c r="L29" i="2"/>
  <c r="I29" i="2"/>
  <c r="K29" i="2" s="1"/>
  <c r="O29" i="2" s="1"/>
  <c r="AX28" i="2"/>
  <c r="AV28" i="2"/>
  <c r="AU28" i="2"/>
  <c r="AT28" i="2"/>
  <c r="AR28" i="2"/>
  <c r="AO28" i="2"/>
  <c r="AM28" i="2"/>
  <c r="AL28" i="2"/>
  <c r="AK28" i="2"/>
  <c r="AI28" i="2"/>
  <c r="AF28" i="2"/>
  <c r="AD28" i="2"/>
  <c r="AC28" i="2"/>
  <c r="AB28" i="2"/>
  <c r="Z28" i="2"/>
  <c r="U28" i="2"/>
  <c r="T28" i="2"/>
  <c r="S28" i="2"/>
  <c r="W28" i="2" s="1"/>
  <c r="Q28" i="2"/>
  <c r="N28" i="2"/>
  <c r="L28" i="2"/>
  <c r="I28" i="2"/>
  <c r="K28" i="2" s="1"/>
  <c r="O28" i="2" s="1"/>
  <c r="AV27" i="2"/>
  <c r="AU27" i="2"/>
  <c r="AT27" i="2"/>
  <c r="AX27" i="2" s="1"/>
  <c r="AR27" i="2"/>
  <c r="AM27" i="2"/>
  <c r="AL27" i="2"/>
  <c r="AK27" i="2"/>
  <c r="AO27" i="2" s="1"/>
  <c r="AI27" i="2"/>
  <c r="AF27" i="2"/>
  <c r="AD27" i="2"/>
  <c r="AC27" i="2"/>
  <c r="AB27" i="2"/>
  <c r="Z27" i="2"/>
  <c r="W27" i="2"/>
  <c r="U27" i="2"/>
  <c r="T27" i="2"/>
  <c r="S27" i="2"/>
  <c r="Q27" i="2"/>
  <c r="O27" i="2"/>
  <c r="N27" i="2"/>
  <c r="L27" i="2"/>
  <c r="K27" i="2"/>
  <c r="I27" i="2"/>
  <c r="AX26" i="2"/>
  <c r="AV26" i="2"/>
  <c r="AU26" i="2"/>
  <c r="AT26" i="2"/>
  <c r="AR26" i="2"/>
  <c r="AM26" i="2"/>
  <c r="AL26" i="2"/>
  <c r="AK26" i="2"/>
  <c r="AO26" i="2" s="1"/>
  <c r="AI26" i="2"/>
  <c r="AD26" i="2"/>
  <c r="AC26" i="2"/>
  <c r="AB26" i="2"/>
  <c r="AF26" i="2" s="1"/>
  <c r="Z26" i="2"/>
  <c r="U26" i="2"/>
  <c r="T26" i="2"/>
  <c r="S26" i="2"/>
  <c r="W26" i="2" s="1"/>
  <c r="Q26" i="2"/>
  <c r="N26" i="2"/>
  <c r="L26" i="2"/>
  <c r="I26" i="2"/>
  <c r="K26" i="2" s="1"/>
  <c r="O26" i="2" s="1"/>
  <c r="AX25" i="2"/>
  <c r="AV25" i="2"/>
  <c r="AU25" i="2"/>
  <c r="AT25" i="2"/>
  <c r="AR25" i="2"/>
  <c r="AO25" i="2"/>
  <c r="AM25" i="2"/>
  <c r="AL25" i="2"/>
  <c r="AK25" i="2"/>
  <c r="AI25" i="2"/>
  <c r="AF25" i="2"/>
  <c r="AD25" i="2"/>
  <c r="AC25" i="2"/>
  <c r="AB25" i="2"/>
  <c r="Z25" i="2"/>
  <c r="U25" i="2"/>
  <c r="T25" i="2"/>
  <c r="S25" i="2"/>
  <c r="W25" i="2" s="1"/>
  <c r="Q25" i="2"/>
  <c r="N25" i="2"/>
  <c r="L25" i="2"/>
  <c r="I25" i="2"/>
  <c r="K25" i="2" s="1"/>
  <c r="O25" i="2" s="1"/>
  <c r="AV24" i="2"/>
  <c r="AU24" i="2"/>
  <c r="AT24" i="2"/>
  <c r="AX24" i="2" s="1"/>
  <c r="AR24" i="2"/>
  <c r="AM24" i="2"/>
  <c r="AL24" i="2"/>
  <c r="AK24" i="2"/>
  <c r="AO24" i="2" s="1"/>
  <c r="AI24" i="2"/>
  <c r="AF24" i="2"/>
  <c r="AD24" i="2"/>
  <c r="AC24" i="2"/>
  <c r="AB24" i="2"/>
  <c r="Z24" i="2"/>
  <c r="W24" i="2"/>
  <c r="U24" i="2"/>
  <c r="T24" i="2"/>
  <c r="S24" i="2"/>
  <c r="Q24" i="2"/>
  <c r="O24" i="2"/>
  <c r="N24" i="2"/>
  <c r="L24" i="2"/>
  <c r="K24" i="2"/>
  <c r="I24" i="2"/>
  <c r="AX23" i="2"/>
  <c r="AV23" i="2"/>
  <c r="AU23" i="2"/>
  <c r="AT23" i="2"/>
  <c r="AR23" i="2"/>
  <c r="AM23" i="2"/>
  <c r="AL23" i="2"/>
  <c r="AK23" i="2"/>
  <c r="AO23" i="2" s="1"/>
  <c r="AI23" i="2"/>
  <c r="AD23" i="2"/>
  <c r="AC23" i="2"/>
  <c r="AB23" i="2"/>
  <c r="AF23" i="2" s="1"/>
  <c r="Z23" i="2"/>
  <c r="U23" i="2"/>
  <c r="T23" i="2"/>
  <c r="S23" i="2"/>
  <c r="W23" i="2" s="1"/>
  <c r="Q23" i="2"/>
  <c r="N23" i="2"/>
  <c r="L23" i="2"/>
  <c r="I23" i="2"/>
  <c r="K23" i="2" s="1"/>
  <c r="O23" i="2" s="1"/>
  <c r="AX22" i="2"/>
  <c r="AV22" i="2"/>
  <c r="AU22" i="2"/>
  <c r="AT22" i="2"/>
  <c r="AR22" i="2"/>
  <c r="AO22" i="2"/>
  <c r="AM22" i="2"/>
  <c r="AL22" i="2"/>
  <c r="AK22" i="2"/>
  <c r="AI22" i="2"/>
  <c r="AF22" i="2"/>
  <c r="AD22" i="2"/>
  <c r="AC22" i="2"/>
  <c r="AB22" i="2"/>
  <c r="Z22" i="2"/>
  <c r="U22" i="2"/>
  <c r="T22" i="2"/>
  <c r="S22" i="2"/>
  <c r="W22" i="2" s="1"/>
  <c r="Q22" i="2"/>
  <c r="N22" i="2"/>
  <c r="L22" i="2"/>
  <c r="I22" i="2"/>
  <c r="K22" i="2" s="1"/>
  <c r="O22" i="2" s="1"/>
  <c r="AV21" i="2"/>
  <c r="AU21" i="2"/>
  <c r="AT21" i="2"/>
  <c r="AX21" i="2" s="1"/>
  <c r="AR21" i="2"/>
  <c r="AM21" i="2"/>
  <c r="AL21" i="2"/>
  <c r="AK21" i="2"/>
  <c r="AO21" i="2" s="1"/>
  <c r="AI21" i="2"/>
  <c r="AF21" i="2"/>
  <c r="AD21" i="2"/>
  <c r="AC21" i="2"/>
  <c r="AB21" i="2"/>
  <c r="Z21" i="2"/>
  <c r="W21" i="2"/>
  <c r="U21" i="2"/>
  <c r="T21" i="2"/>
  <c r="S21" i="2"/>
  <c r="Q21" i="2"/>
  <c r="N21" i="2"/>
  <c r="L21" i="2"/>
  <c r="I21" i="2"/>
  <c r="K21" i="2" s="1"/>
  <c r="O21" i="2" s="1"/>
  <c r="AX20" i="2"/>
  <c r="AV20" i="2"/>
  <c r="AU20" i="2"/>
  <c r="AT20" i="2"/>
  <c r="AR20" i="2"/>
  <c r="AM20" i="2"/>
  <c r="AL20" i="2"/>
  <c r="AK20" i="2"/>
  <c r="AO20" i="2" s="1"/>
  <c r="AI20" i="2"/>
  <c r="AD20" i="2"/>
  <c r="AC20" i="2"/>
  <c r="AB20" i="2"/>
  <c r="AF20" i="2" s="1"/>
  <c r="Z20" i="2"/>
  <c r="U20" i="2"/>
  <c r="T20" i="2"/>
  <c r="S20" i="2"/>
  <c r="W20" i="2" s="1"/>
  <c r="Q20" i="2"/>
  <c r="N20" i="2"/>
  <c r="L20" i="2"/>
  <c r="I20" i="2"/>
  <c r="K20" i="2" s="1"/>
  <c r="O20" i="2" s="1"/>
  <c r="AX19" i="2"/>
  <c r="AV19" i="2"/>
  <c r="AU19" i="2"/>
  <c r="AT19" i="2"/>
  <c r="AR19" i="2"/>
  <c r="AO19" i="2"/>
  <c r="AM19" i="2"/>
  <c r="AL19" i="2"/>
  <c r="AK19" i="2"/>
  <c r="AI19" i="2"/>
  <c r="AF19" i="2"/>
  <c r="AD19" i="2"/>
  <c r="AC19" i="2"/>
  <c r="AB19" i="2"/>
  <c r="Z19" i="2"/>
  <c r="U19" i="2"/>
  <c r="T19" i="2"/>
  <c r="S19" i="2"/>
  <c r="W19" i="2" s="1"/>
  <c r="Q19" i="2"/>
  <c r="N19" i="2"/>
  <c r="L19" i="2"/>
  <c r="I19" i="2"/>
  <c r="K19" i="2" s="1"/>
  <c r="O19" i="2" s="1"/>
  <c r="AV18" i="2"/>
  <c r="AU18" i="2"/>
  <c r="AT18" i="2"/>
  <c r="AX18" i="2" s="1"/>
  <c r="AR18" i="2"/>
  <c r="AM18" i="2"/>
  <c r="AL18" i="2"/>
  <c r="AK18" i="2"/>
  <c r="AO18" i="2" s="1"/>
  <c r="AI18" i="2"/>
  <c r="AF18" i="2"/>
  <c r="AD18" i="2"/>
  <c r="AC18" i="2"/>
  <c r="AB18" i="2"/>
  <c r="Z18" i="2"/>
  <c r="W18" i="2"/>
  <c r="U18" i="2"/>
  <c r="T18" i="2"/>
  <c r="S18" i="2"/>
  <c r="Q18" i="2"/>
  <c r="N18" i="2"/>
  <c r="L18" i="2"/>
  <c r="I18" i="2"/>
  <c r="K18" i="2" s="1"/>
  <c r="O18" i="2" s="1"/>
  <c r="AX17" i="2"/>
  <c r="AV17" i="2"/>
  <c r="AU17" i="2"/>
  <c r="AT17" i="2"/>
  <c r="AR17" i="2"/>
  <c r="AM17" i="2"/>
  <c r="AL17" i="2"/>
  <c r="AK17" i="2"/>
  <c r="AO17" i="2" s="1"/>
  <c r="AI17" i="2"/>
  <c r="AD17" i="2"/>
  <c r="AC17" i="2"/>
  <c r="AB17" i="2"/>
  <c r="AF17" i="2" s="1"/>
  <c r="Z17" i="2"/>
  <c r="U17" i="2"/>
  <c r="T17" i="2"/>
  <c r="S17" i="2"/>
  <c r="W17" i="2" s="1"/>
  <c r="Q17" i="2"/>
  <c r="N17" i="2"/>
  <c r="L17" i="2"/>
  <c r="I17" i="2"/>
  <c r="K17" i="2" s="1"/>
  <c r="O17" i="2" s="1"/>
  <c r="AX16" i="2"/>
  <c r="AV16" i="2"/>
  <c r="AU16" i="2"/>
  <c r="AT16" i="2"/>
  <c r="AR16" i="2"/>
  <c r="AO16" i="2"/>
  <c r="AM16" i="2"/>
  <c r="AL16" i="2"/>
  <c r="AK16" i="2"/>
  <c r="AI16" i="2"/>
  <c r="AF16" i="2"/>
  <c r="AD16" i="2"/>
  <c r="AC16" i="2"/>
  <c r="AB16" i="2"/>
  <c r="Z16" i="2"/>
  <c r="U16" i="2"/>
  <c r="T16" i="2"/>
  <c r="S16" i="2"/>
  <c r="W16" i="2" s="1"/>
  <c r="Q16" i="2"/>
  <c r="N16" i="2"/>
  <c r="L16" i="2"/>
  <c r="I16" i="2"/>
  <c r="K16" i="2" s="1"/>
  <c r="O16" i="2" s="1"/>
  <c r="AV15" i="2"/>
  <c r="AU15" i="2"/>
  <c r="AT15" i="2"/>
  <c r="AX15" i="2" s="1"/>
  <c r="AR15" i="2"/>
  <c r="AM15" i="2"/>
  <c r="AL15" i="2"/>
  <c r="AK15" i="2"/>
  <c r="AO15" i="2" s="1"/>
  <c r="AI15" i="2"/>
  <c r="AF15" i="2"/>
  <c r="AD15" i="2"/>
  <c r="AC15" i="2"/>
  <c r="AB15" i="2"/>
  <c r="Z15" i="2"/>
  <c r="W15" i="2"/>
  <c r="U15" i="2"/>
  <c r="T15" i="2"/>
  <c r="S15" i="2"/>
  <c r="Q15" i="2"/>
  <c r="N15" i="2"/>
  <c r="L15" i="2"/>
  <c r="I15" i="2"/>
  <c r="K15" i="2" s="1"/>
  <c r="O15" i="2" s="1"/>
  <c r="AX14" i="2"/>
  <c r="AV14" i="2"/>
  <c r="AU14" i="2"/>
  <c r="AT14" i="2"/>
  <c r="AR14" i="2"/>
  <c r="AM14" i="2"/>
  <c r="AL14" i="2"/>
  <c r="AK14" i="2"/>
  <c r="AO14" i="2" s="1"/>
  <c r="AI14" i="2"/>
  <c r="AD14" i="2"/>
  <c r="AC14" i="2"/>
  <c r="AB14" i="2"/>
  <c r="AF14" i="2" s="1"/>
  <c r="Z14" i="2"/>
  <c r="U14" i="2"/>
  <c r="T14" i="2"/>
  <c r="S14" i="2"/>
  <c r="W14" i="2" s="1"/>
  <c r="Q14" i="2"/>
  <c r="N14" i="2"/>
  <c r="L14" i="2"/>
  <c r="I14" i="2"/>
  <c r="K14" i="2" s="1"/>
  <c r="O14" i="2" s="1"/>
  <c r="AX13" i="2"/>
  <c r="AV13" i="2"/>
  <c r="AU13" i="2"/>
  <c r="AT13" i="2"/>
  <c r="AR13" i="2"/>
  <c r="AO13" i="2"/>
  <c r="AM13" i="2"/>
  <c r="AL13" i="2"/>
  <c r="AK13" i="2"/>
  <c r="AI13" i="2"/>
  <c r="AF13" i="2"/>
  <c r="AD13" i="2"/>
  <c r="AC13" i="2"/>
  <c r="AB13" i="2"/>
  <c r="Z13" i="2"/>
  <c r="U13" i="2"/>
  <c r="T13" i="2"/>
  <c r="S13" i="2"/>
  <c r="W13" i="2" s="1"/>
  <c r="Q13" i="2"/>
  <c r="N13" i="2"/>
  <c r="L13" i="2"/>
  <c r="I13" i="2"/>
  <c r="K13" i="2" s="1"/>
  <c r="O13" i="2" s="1"/>
  <c r="AV12" i="2"/>
  <c r="AU12" i="2"/>
  <c r="AT12" i="2"/>
  <c r="AX12" i="2" s="1"/>
  <c r="AR12" i="2"/>
  <c r="AM12" i="2"/>
  <c r="AL12" i="2"/>
  <c r="AK12" i="2"/>
  <c r="AO12" i="2" s="1"/>
  <c r="AI12" i="2"/>
  <c r="AF12" i="2"/>
  <c r="AD12" i="2"/>
  <c r="AC12" i="2"/>
  <c r="AB12" i="2"/>
  <c r="Z12" i="2"/>
  <c r="W12" i="2"/>
  <c r="U12" i="2"/>
  <c r="T12" i="2"/>
  <c r="S12" i="2"/>
  <c r="Q12" i="2"/>
  <c r="N12" i="2"/>
  <c r="L12" i="2"/>
  <c r="I12" i="2"/>
  <c r="K12" i="2" s="1"/>
  <c r="O12" i="2" s="1"/>
  <c r="AX11" i="2"/>
  <c r="AV11" i="2"/>
  <c r="AU11" i="2"/>
  <c r="AT11" i="2"/>
  <c r="AR11" i="2"/>
  <c r="AM11" i="2"/>
  <c r="AL11" i="2"/>
  <c r="AK11" i="2"/>
  <c r="AO11" i="2" s="1"/>
  <c r="AI11" i="2"/>
  <c r="AD11" i="2"/>
  <c r="AC11" i="2"/>
  <c r="AB11" i="2"/>
  <c r="AF11" i="2" s="1"/>
  <c r="Z11" i="2"/>
  <c r="U11" i="2"/>
  <c r="T11" i="2"/>
  <c r="S11" i="2"/>
  <c r="W11" i="2" s="1"/>
  <c r="Q11" i="2"/>
  <c r="N11" i="2"/>
  <c r="L11" i="2"/>
  <c r="I11" i="2"/>
  <c r="K11" i="2" s="1"/>
  <c r="O11" i="2" s="1"/>
  <c r="AX10" i="2"/>
  <c r="AV10" i="2"/>
  <c r="AU10" i="2"/>
  <c r="AT10" i="2"/>
  <c r="AR10" i="2"/>
  <c r="AO10" i="2"/>
  <c r="AM10" i="2"/>
  <c r="AL10" i="2"/>
  <c r="AK10" i="2"/>
  <c r="AI10" i="2"/>
  <c r="AF10" i="2"/>
  <c r="AD10" i="2"/>
  <c r="AC10" i="2"/>
  <c r="AB10" i="2"/>
  <c r="Z10" i="2"/>
  <c r="U10" i="2"/>
  <c r="T10" i="2"/>
  <c r="S10" i="2"/>
  <c r="W10" i="2" s="1"/>
  <c r="Q10" i="2"/>
  <c r="N10" i="2"/>
  <c r="L10" i="2"/>
  <c r="I10" i="2"/>
  <c r="K10" i="2" s="1"/>
  <c r="O10" i="2" s="1"/>
  <c r="AV9" i="2"/>
  <c r="AU9" i="2"/>
  <c r="AT9" i="2"/>
  <c r="AX9" i="2" s="1"/>
  <c r="AR9" i="2"/>
  <c r="AM9" i="2"/>
  <c r="AL9" i="2"/>
  <c r="AK9" i="2"/>
  <c r="AO9" i="2" s="1"/>
  <c r="AI9" i="2"/>
  <c r="AF9" i="2"/>
  <c r="AD9" i="2"/>
  <c r="AC9" i="2"/>
  <c r="AB9" i="2"/>
  <c r="Z9" i="2"/>
  <c r="W9" i="2"/>
  <c r="U9" i="2"/>
  <c r="T9" i="2"/>
  <c r="S9" i="2"/>
  <c r="Q9" i="2"/>
  <c r="N9" i="2"/>
  <c r="L9" i="2"/>
  <c r="I9" i="2"/>
  <c r="K9" i="2" s="1"/>
  <c r="O9" i="2" s="1"/>
  <c r="AX8" i="2"/>
  <c r="AV8" i="2"/>
  <c r="AU8" i="2"/>
  <c r="AT8" i="2"/>
  <c r="AR8" i="2"/>
  <c r="AM8" i="2"/>
  <c r="AL8" i="2"/>
  <c r="AK8" i="2"/>
  <c r="AO8" i="2" s="1"/>
  <c r="AI8" i="2"/>
  <c r="AD8" i="2"/>
  <c r="AC8" i="2"/>
  <c r="AB8" i="2"/>
  <c r="AF8" i="2" s="1"/>
  <c r="Z8" i="2"/>
  <c r="U8" i="2"/>
  <c r="T8" i="2"/>
  <c r="S8" i="2"/>
  <c r="W8" i="2" s="1"/>
  <c r="Q8" i="2"/>
  <c r="N8" i="2"/>
  <c r="L8" i="2"/>
  <c r="I8" i="2"/>
  <c r="K8" i="2" s="1"/>
  <c r="O8" i="2" s="1"/>
  <c r="AX7" i="2"/>
  <c r="AV7" i="2"/>
  <c r="AU7" i="2"/>
  <c r="AT7" i="2"/>
  <c r="AR7" i="2"/>
  <c r="AO7" i="2"/>
  <c r="AM7" i="2"/>
  <c r="AL7" i="2"/>
  <c r="AK7" i="2"/>
  <c r="AI7" i="2"/>
  <c r="AF7" i="2"/>
  <c r="AD7" i="2"/>
  <c r="AC7" i="2"/>
  <c r="AB7" i="2"/>
  <c r="Z7" i="2"/>
  <c r="U7" i="2"/>
  <c r="T7" i="2"/>
  <c r="S7" i="2"/>
  <c r="W7" i="2" s="1"/>
  <c r="Q7" i="2"/>
  <c r="N7" i="2"/>
  <c r="L7" i="2"/>
  <c r="I7" i="2"/>
  <c r="K7" i="2" s="1"/>
  <c r="O7" i="2" s="1"/>
  <c r="AV6" i="2"/>
  <c r="AU6" i="2"/>
  <c r="AT6" i="2"/>
  <c r="AX6" i="2" s="1"/>
  <c r="AR6" i="2"/>
  <c r="AM6" i="2"/>
  <c r="AL6" i="2"/>
  <c r="AK6" i="2"/>
  <c r="AO6" i="2" s="1"/>
  <c r="AI6" i="2"/>
  <c r="AF6" i="2"/>
  <c r="AD6" i="2"/>
  <c r="AC6" i="2"/>
  <c r="AB6" i="2"/>
  <c r="Z6" i="2"/>
  <c r="W6" i="2"/>
  <c r="U6" i="2"/>
  <c r="T6" i="2"/>
  <c r="S6" i="2"/>
  <c r="Q6" i="2"/>
  <c r="N6" i="2"/>
  <c r="L6" i="2"/>
  <c r="I6" i="2"/>
  <c r="K6" i="2" s="1"/>
  <c r="O6" i="2" s="1"/>
  <c r="AV5" i="2"/>
  <c r="AR5" i="2"/>
  <c r="AT5" i="2" s="1"/>
  <c r="AM5" i="2"/>
  <c r="AL5" i="2"/>
  <c r="AK5" i="2"/>
  <c r="AO5" i="2" s="1"/>
  <c r="AI5" i="2"/>
  <c r="AD5" i="2"/>
  <c r="Z5" i="2"/>
  <c r="AB5" i="2" s="1"/>
  <c r="U5" i="2"/>
  <c r="S5" i="2"/>
  <c r="W5" i="2" s="1"/>
  <c r="Q5" i="2"/>
  <c r="N5" i="2"/>
  <c r="I5" i="2"/>
  <c r="K5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S35" i="1"/>
  <c r="C24" i="1"/>
  <c r="C22" i="1"/>
  <c r="E20" i="1"/>
  <c r="D20" i="1"/>
  <c r="E19" i="1"/>
  <c r="D19" i="1"/>
  <c r="E18" i="1"/>
  <c r="D18" i="1"/>
  <c r="E17" i="1"/>
  <c r="E22" i="1" s="1"/>
  <c r="E24" i="1" s="1"/>
  <c r="D17" i="1"/>
  <c r="D22" i="1" s="1"/>
  <c r="E12" i="1"/>
  <c r="D12" i="1"/>
  <c r="E11" i="1"/>
  <c r="D11" i="1"/>
  <c r="C8" i="1"/>
  <c r="AO4" i="2" l="1"/>
  <c r="W4" i="2"/>
  <c r="AF5" i="2"/>
  <c r="AF4" i="2" s="1"/>
  <c r="AC5" i="2"/>
  <c r="AU5" i="2"/>
  <c r="AX5" i="2"/>
  <c r="AX4" i="2" s="1"/>
  <c r="R37" i="1"/>
  <c r="D24" i="1"/>
  <c r="S37" i="1" s="1"/>
  <c r="R43" i="1"/>
  <c r="L5" i="2"/>
  <c r="O5" i="2"/>
  <c r="O4" i="2" s="1"/>
  <c r="T5" i="2"/>
  <c r="S40" i="1"/>
  <c r="L3" i="3"/>
  <c r="C13" i="1" l="1"/>
  <c r="C15" i="1" l="1"/>
  <c r="C25" i="1" s="1"/>
  <c r="E13" i="1"/>
  <c r="E15" i="1" s="1"/>
  <c r="D13" i="1"/>
  <c r="S41" i="1" l="1"/>
  <c r="D15" i="1"/>
  <c r="D25" i="1" s="1"/>
  <c r="S43" i="1" s="1"/>
  <c r="E25" i="1"/>
  <c r="C26" i="1"/>
</calcChain>
</file>

<file path=xl/sharedStrings.xml><?xml version="1.0" encoding="utf-8"?>
<sst xmlns="http://schemas.openxmlformats.org/spreadsheetml/2006/main" count="241" uniqueCount="169">
  <si>
    <t>campi bianchi = caselle di testo</t>
  </si>
  <si>
    <t>calcolo costi-benefici</t>
  </si>
  <si>
    <t>superficie aziendale (netta)</t>
  </si>
  <si>
    <t>ha</t>
  </si>
  <si>
    <t>anno raccolta</t>
  </si>
  <si>
    <t>quantità raccolta</t>
  </si>
  <si>
    <t>kg/azienda</t>
  </si>
  <si>
    <t>kg/ha</t>
  </si>
  <si>
    <t>per azienda</t>
  </si>
  <si>
    <t>per ettaro</t>
  </si>
  <si>
    <t>per kg</t>
  </si>
  <si>
    <t>spese vive secondo SBB</t>
  </si>
  <si>
    <t>altre spese vive</t>
  </si>
  <si>
    <t>ammortamenti</t>
  </si>
  <si>
    <t>Costi</t>
  </si>
  <si>
    <t xml:space="preserve">ricavo organizzazione commerciale </t>
  </si>
  <si>
    <t>ricavo assicurazione</t>
  </si>
  <si>
    <t>sovvenzioni</t>
  </si>
  <si>
    <t>altri ricavi</t>
  </si>
  <si>
    <t>Ricavi</t>
  </si>
  <si>
    <r>
      <rPr>
        <b/>
        <sz val="11"/>
        <color theme="1"/>
        <rFont val="Arial Narrow"/>
      </rPr>
      <t xml:space="preserve">disavanzo finanziario </t>
    </r>
    <r>
      <rPr>
        <sz val="11"/>
        <color theme="1"/>
        <rFont val="Arial Narrow"/>
      </rPr>
      <t>(ricavo - spese vive)</t>
    </r>
  </si>
  <si>
    <r>
      <rPr>
        <b/>
        <sz val="11"/>
        <color theme="1"/>
        <rFont val="Arial Narrow"/>
      </rPr>
      <t xml:space="preserve">profitto </t>
    </r>
    <r>
      <rPr>
        <sz val="11"/>
        <color theme="1"/>
        <rFont val="Arial Narrow"/>
      </rPr>
      <t>(ricavo - spese vive - ammortamenti)</t>
    </r>
  </si>
  <si>
    <r>
      <rPr>
        <b/>
        <sz val="11"/>
        <color theme="1"/>
        <rFont val="Arial Narrow"/>
      </rPr>
      <t xml:space="preserve">tasso di profitto </t>
    </r>
    <r>
      <rPr>
        <sz val="11"/>
        <color theme="1"/>
        <rFont val="Arial Narrow"/>
      </rPr>
      <t>(quota di profitto riferita al ricavo)</t>
    </r>
  </si>
  <si>
    <t>Bruttoerlös</t>
  </si>
  <si>
    <t>Kosten</t>
  </si>
  <si>
    <t>Kapitalkosten</t>
  </si>
  <si>
    <t>Barauslagen</t>
  </si>
  <si>
    <t>Kalkulatorischer Lohnanspruch</t>
  </si>
  <si>
    <t>Geldüberschuss</t>
  </si>
  <si>
    <t>Gewinn</t>
  </si>
  <si>
    <t>Erlös</t>
  </si>
  <si>
    <t>Abschreibungen</t>
  </si>
  <si>
    <t>dati generali</t>
  </si>
  <si>
    <t>materiale di propagazione</t>
  </si>
  <si>
    <t>struttura del frutteto</t>
  </si>
  <si>
    <t>rete antigrandine</t>
  </si>
  <si>
    <t>impianto di irrigazione soprachioma</t>
  </si>
  <si>
    <t>Tropfberegnung</t>
  </si>
  <si>
    <t>n.</t>
  </si>
  <si>
    <t>impianto</t>
  </si>
  <si>
    <t>varietà</t>
  </si>
  <si>
    <t>clone</t>
  </si>
  <si>
    <t>superficie netta      (m2)</t>
  </si>
  <si>
    <t>anno d'impianto</t>
  </si>
  <si>
    <t>sesto d'impianto</t>
  </si>
  <si>
    <t>n. piante</t>
  </si>
  <si>
    <t>durata (in anni)</t>
  </si>
  <si>
    <t>prezzo/pianta</t>
  </si>
  <si>
    <t>investimento</t>
  </si>
  <si>
    <t>ammortamento annuo</t>
  </si>
  <si>
    <t>sì/no</t>
  </si>
  <si>
    <t>ammortamento</t>
  </si>
  <si>
    <t>anno dell'investimento</t>
  </si>
  <si>
    <t>durata (anni)</t>
  </si>
  <si>
    <t>valore di riferimento</t>
  </si>
  <si>
    <t>valore proprio</t>
  </si>
  <si>
    <t>fine (anno)</t>
  </si>
  <si>
    <t>durata residua (anni)</t>
  </si>
  <si>
    <t xml:space="preserve">durata residua (anni) </t>
  </si>
  <si>
    <t>Hauswiese</t>
  </si>
  <si>
    <t>Minneiska - SweeTango®</t>
  </si>
  <si>
    <t>Spindel</t>
  </si>
  <si>
    <t>macchina/attrezzo</t>
  </si>
  <si>
    <t>descrizione</t>
  </si>
  <si>
    <t>anno di acquisto</t>
  </si>
  <si>
    <t>valore a nuovo</t>
  </si>
  <si>
    <t>valore residuo</t>
  </si>
  <si>
    <t>≥ 0%</t>
  </si>
  <si>
    <t>Traktor</t>
  </si>
  <si>
    <t>Fendt 280 V</t>
  </si>
  <si>
    <t>edificio</t>
  </si>
  <si>
    <t>Maschinen- Geräteraum</t>
  </si>
  <si>
    <t>Maschine/Gerät</t>
  </si>
  <si>
    <t>Nutzungsaduer in Jahren</t>
  </si>
  <si>
    <t>Restwert</t>
  </si>
  <si>
    <t>Akkuschere</t>
  </si>
  <si>
    <t>Anhänger/Palettenwagen</t>
  </si>
  <si>
    <t xml:space="preserve">Arbeitsbühne </t>
  </si>
  <si>
    <t>Beregnungsaggregat</t>
  </si>
  <si>
    <t>Bindezange</t>
  </si>
  <si>
    <t>Bürste für Unterstockpflege (Mech. Bodenpflege)</t>
  </si>
  <si>
    <t>Düngerstreuer</t>
  </si>
  <si>
    <t>Entblätterungsgerät (Weinbau)</t>
  </si>
  <si>
    <t>Entblätterungsgerät Obstbau</t>
  </si>
  <si>
    <t xml:space="preserve">Erntemaschine </t>
  </si>
  <si>
    <t>Fadengerät (mech. Ausdünnung)</t>
  </si>
  <si>
    <t>Fräse</t>
  </si>
  <si>
    <t>Fräse (selbstfahrend)</t>
  </si>
  <si>
    <t>Geräteträger Weinbau</t>
  </si>
  <si>
    <t>Hebebühne am Heckstapler</t>
  </si>
  <si>
    <t>Heckschaufel/Frontlader</t>
  </si>
  <si>
    <t>Heftmaschine</t>
  </si>
  <si>
    <t>Herbizidfass- Balken</t>
  </si>
  <si>
    <t>Hubstapler</t>
  </si>
  <si>
    <t>Kistenwagen elektrisch</t>
  </si>
  <si>
    <t>Kompressor (Luftkompressor)</t>
  </si>
  <si>
    <t>Kreiselegge</t>
  </si>
  <si>
    <t>Kreiselmulcher</t>
  </si>
  <si>
    <t>Krümler (Mech. Bodenpflege)</t>
  </si>
  <si>
    <t xml:space="preserve">Laubschneider </t>
  </si>
  <si>
    <t>Laubschneider (Handbetrieb)</t>
  </si>
  <si>
    <t>Luftdruckkettensäge</t>
  </si>
  <si>
    <t>Luftdruckschere/n</t>
  </si>
  <si>
    <t>Motorsäge</t>
  </si>
  <si>
    <t>Pflanzfräse</t>
  </si>
  <si>
    <t>Pflanzpflug</t>
  </si>
  <si>
    <t>Raupenfahrzeug klein</t>
  </si>
  <si>
    <t>Raupenfahrzeug groß</t>
  </si>
  <si>
    <t>Raupengerät handgeführt</t>
  </si>
  <si>
    <t>Rebvorschneider</t>
  </si>
  <si>
    <t>Rigolpflug</t>
  </si>
  <si>
    <t>Rollhacke (Mech. Bodenpflege)</t>
  </si>
  <si>
    <t>Rückenmäher</t>
  </si>
  <si>
    <t>Rückensprühgerät</t>
  </si>
  <si>
    <t>Scheibenegge, Scheibenpflug</t>
  </si>
  <si>
    <t>Schlegelmulcher</t>
  </si>
  <si>
    <t>Schnittgerät (Mech. Baumschnitt)</t>
  </si>
  <si>
    <t>Schnittholzschwader</t>
  </si>
  <si>
    <t>Spatenpflug</t>
  </si>
  <si>
    <t xml:space="preserve">Sprühgerät </t>
  </si>
  <si>
    <t xml:space="preserve">Stamm-Stockputzer </t>
  </si>
  <si>
    <t>Taucherpumpe</t>
  </si>
  <si>
    <t>Untergrundlockerer</t>
  </si>
  <si>
    <t>Wurzelschneider</t>
  </si>
  <si>
    <t>Investition</t>
  </si>
  <si>
    <t>Richtwert Investition</t>
  </si>
  <si>
    <t>Oberkronenberegnung</t>
  </si>
  <si>
    <t>Tropfbewässerung</t>
  </si>
  <si>
    <t>Hagelnetz Spindel</t>
  </si>
  <si>
    <t>Hagelnetz Mehrachsen</t>
  </si>
  <si>
    <t>Stützgerüst Spindel</t>
  </si>
  <si>
    <t>Stützgerüst Mehrachsen</t>
  </si>
  <si>
    <t>Unterkünfte Fremdarbeitskräfte</t>
  </si>
  <si>
    <t>Sonstiges</t>
  </si>
  <si>
    <r>
      <rPr>
        <sz val="11"/>
        <color theme="1"/>
        <rFont val="Arial Narrow"/>
      </rPr>
      <t>Ambrosia - Ambrosia</t>
    </r>
    <r>
      <rPr>
        <vertAlign val="superscript"/>
        <sz val="11"/>
        <color theme="1"/>
        <rFont val="Arial Narrow"/>
      </rPr>
      <t>™</t>
    </r>
  </si>
  <si>
    <t>Bonita</t>
  </si>
  <si>
    <t>Braeburn</t>
  </si>
  <si>
    <r>
      <rPr>
        <sz val="11"/>
        <color theme="1"/>
        <rFont val="Arial Narrow"/>
      </rPr>
      <t>CIVG198 - Modì</t>
    </r>
    <r>
      <rPr>
        <vertAlign val="superscript"/>
        <sz val="11"/>
        <color theme="1"/>
        <rFont val="Arial Narrow"/>
      </rPr>
      <t>®</t>
    </r>
  </si>
  <si>
    <r>
      <rPr>
        <sz val="11"/>
        <color theme="1"/>
        <rFont val="Arial Narrow"/>
      </rPr>
      <t>CIVM49 - RedPop</t>
    </r>
    <r>
      <rPr>
        <vertAlign val="superscript"/>
        <sz val="11"/>
        <color theme="1"/>
        <rFont val="Arial Narrow"/>
      </rPr>
      <t>®</t>
    </r>
  </si>
  <si>
    <r>
      <rPr>
        <sz val="11"/>
        <color theme="1"/>
        <rFont val="Arial Narrow"/>
      </rPr>
      <t>Civni - Rubens</t>
    </r>
    <r>
      <rPr>
        <vertAlign val="superscript"/>
        <sz val="11"/>
        <color theme="1"/>
        <rFont val="Arial Narrow"/>
      </rPr>
      <t>®</t>
    </r>
  </si>
  <si>
    <r>
      <rPr>
        <sz val="11"/>
        <color theme="1"/>
        <rFont val="Arial Narrow"/>
      </rPr>
      <t>Cripps Pink/Rosy Glow/Sekzie - Pink Lady</t>
    </r>
    <r>
      <rPr>
        <vertAlign val="superscript"/>
        <sz val="11"/>
        <color theme="1"/>
        <rFont val="Arial Narrow"/>
      </rPr>
      <t>®</t>
    </r>
  </si>
  <si>
    <r>
      <rPr>
        <sz val="11"/>
        <color theme="1"/>
        <rFont val="Arial Narrow"/>
      </rPr>
      <t>Cripps Red - Joya</t>
    </r>
    <r>
      <rPr>
        <vertAlign val="superscript"/>
        <sz val="11"/>
        <color theme="1"/>
        <rFont val="Arial Narrow"/>
      </rPr>
      <t>®</t>
    </r>
  </si>
  <si>
    <r>
      <rPr>
        <sz val="11"/>
        <color theme="1"/>
        <rFont val="Arial Narrow"/>
      </rPr>
      <t>fengapi - Tessa</t>
    </r>
    <r>
      <rPr>
        <vertAlign val="superscript"/>
        <sz val="11"/>
        <color theme="1"/>
        <rFont val="Arial Narrow"/>
      </rPr>
      <t>®</t>
    </r>
  </si>
  <si>
    <t>Fuji</t>
  </si>
  <si>
    <t>Gala</t>
  </si>
  <si>
    <t>Golden Delicious</t>
  </si>
  <si>
    <t>Granny Smith</t>
  </si>
  <si>
    <t>Idared</t>
  </si>
  <si>
    <r>
      <rPr>
        <sz val="11"/>
        <color theme="1"/>
        <rFont val="Arial Narrow"/>
      </rPr>
      <t>Inored - Story</t>
    </r>
    <r>
      <rPr>
        <vertAlign val="superscript"/>
        <sz val="11"/>
        <color theme="1"/>
        <rFont val="Arial Narrow"/>
      </rPr>
      <t>®</t>
    </r>
  </si>
  <si>
    <r>
      <rPr>
        <sz val="11"/>
        <color theme="1"/>
        <rFont val="Arial Narrow"/>
      </rPr>
      <t>Ipador - Giga</t>
    </r>
    <r>
      <rPr>
        <vertAlign val="superscript"/>
        <sz val="11"/>
        <color theme="1"/>
        <rFont val="Arial Narrow"/>
      </rPr>
      <t>®</t>
    </r>
  </si>
  <si>
    <t>Jonagold</t>
  </si>
  <si>
    <r>
      <rPr>
        <sz val="11"/>
        <color theme="1"/>
        <rFont val="Arial Narrow"/>
      </rPr>
      <t>MC 38 - Crimson Snow</t>
    </r>
    <r>
      <rPr>
        <vertAlign val="superscript"/>
        <sz val="11"/>
        <color theme="1"/>
        <rFont val="Arial Narrow"/>
      </rPr>
      <t>®</t>
    </r>
  </si>
  <si>
    <r>
      <rPr>
        <sz val="11"/>
        <color theme="1"/>
        <rFont val="Arial Narrow"/>
      </rPr>
      <t>Minneiska - SweeTango</t>
    </r>
    <r>
      <rPr>
        <vertAlign val="superscript"/>
        <sz val="11"/>
        <color theme="1"/>
        <rFont val="Arial Narrow"/>
      </rPr>
      <t>®</t>
    </r>
  </si>
  <si>
    <t>Morgenduft</t>
  </si>
  <si>
    <r>
      <rPr>
        <sz val="11"/>
        <color theme="1"/>
        <rFont val="Arial Narrow"/>
      </rPr>
      <t>Nicoter - Kanzi</t>
    </r>
    <r>
      <rPr>
        <vertAlign val="superscript"/>
        <sz val="11"/>
        <color theme="1"/>
        <rFont val="Arial Narrow"/>
      </rPr>
      <t>®</t>
    </r>
  </si>
  <si>
    <t>Pilot</t>
  </si>
  <si>
    <t>Pinova</t>
  </si>
  <si>
    <r>
      <rPr>
        <sz val="11"/>
        <color theme="1"/>
        <rFont val="Arial Narrow"/>
      </rPr>
      <t>R201 - Kissabel</t>
    </r>
    <r>
      <rPr>
        <vertAlign val="superscript"/>
        <sz val="11"/>
        <color theme="1"/>
        <rFont val="Arial Narrow"/>
      </rPr>
      <t>®</t>
    </r>
  </si>
  <si>
    <t>Red Delicious</t>
  </si>
  <si>
    <r>
      <rPr>
        <sz val="11"/>
        <color theme="1"/>
        <rFont val="Arial Narrow"/>
      </rPr>
      <t>ROHO 3615 - Evelina</t>
    </r>
    <r>
      <rPr>
        <vertAlign val="superscript"/>
        <sz val="11"/>
        <color theme="1"/>
        <rFont val="Arial Narrow"/>
      </rPr>
      <t>®</t>
    </r>
  </si>
  <si>
    <r>
      <rPr>
        <sz val="11"/>
        <color theme="1"/>
        <rFont val="Arial Narrow"/>
      </rPr>
      <t>Scifresh - Jazz</t>
    </r>
    <r>
      <rPr>
        <vertAlign val="superscript"/>
        <sz val="11"/>
        <color theme="1"/>
        <rFont val="Arial Narrow"/>
      </rPr>
      <t>™</t>
    </r>
  </si>
  <si>
    <r>
      <rPr>
        <sz val="11"/>
        <color theme="1"/>
        <rFont val="Arial Narrow"/>
      </rPr>
      <t>Scilate - Envy</t>
    </r>
    <r>
      <rPr>
        <vertAlign val="superscript"/>
        <sz val="11"/>
        <color theme="1"/>
        <rFont val="Arial Narrow"/>
      </rPr>
      <t>®</t>
    </r>
  </si>
  <si>
    <r>
      <rPr>
        <sz val="11"/>
        <color theme="1"/>
        <rFont val="Arial Narrow"/>
      </rPr>
      <t>Shinano Gold - yello</t>
    </r>
    <r>
      <rPr>
        <vertAlign val="superscript"/>
        <sz val="11"/>
        <color theme="1"/>
        <rFont val="Arial Narrow"/>
      </rPr>
      <t>®</t>
    </r>
  </si>
  <si>
    <t>Sonstige</t>
  </si>
  <si>
    <r>
      <rPr>
        <sz val="11"/>
        <color theme="1"/>
        <rFont val="Arial Narrow"/>
      </rPr>
      <t>SQ159 - Natyra</t>
    </r>
    <r>
      <rPr>
        <vertAlign val="superscript"/>
        <sz val="11"/>
        <color theme="1"/>
        <rFont val="Arial Narrow"/>
      </rPr>
      <t>®</t>
    </r>
  </si>
  <si>
    <t>Topaz</t>
  </si>
  <si>
    <r>
      <rPr>
        <sz val="11"/>
        <color theme="1"/>
        <rFont val="Arial Narrow"/>
      </rPr>
      <t>WA 38 - Cosmic Crisp</t>
    </r>
    <r>
      <rPr>
        <vertAlign val="superscript"/>
        <sz val="11"/>
        <color theme="1"/>
        <rFont val="Arial Narrow"/>
      </rPr>
      <t>®</t>
    </r>
  </si>
  <si>
    <t>Winesap</t>
  </si>
  <si>
    <t>anno investimento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</si>
</sst>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#,##0.0"/>
    <numFmt numFmtId="165" formatCode="#,##0.00\ &quot;€&quot;"/>
    <numFmt numFmtId="166" formatCode="_-* #,##0\ [$€-407]_-;\-* #,##0\ [$€-407]_-;_-* &quot;-&quot;??\ [$€-407]_-;_-@"/>
    <numFmt numFmtId="167" formatCode="#,##0\ &quot;€&quot;"/>
    <numFmt numFmtId="168" formatCode="_-* #,##0.00\ [$€-407]_-;\-* #,##0.00\ [$€-407]_-;_-* &quot;-&quot;??\ [$€-407]_-;_-@"/>
    <numFmt numFmtId="169" formatCode="#,##0.0\ &quot;€&quot;"/>
    <numFmt numFmtId="170" formatCode="#,##0\ [$€-407];\-#,##0\ [$€-407]"/>
    <numFmt numFmtId="171" formatCode="#,##0_ ;\-#,##0\ "/>
    <numFmt numFmtId="172" formatCode="#,##0\ _€"/>
  </numFmts>
  <fonts count="31"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 Narrow"/>
    </font>
    <font>
      <sz val="10"/>
      <color rgb="FFFF0000"/>
      <name val="Arial Narrow"/>
    </font>
    <font>
      <sz val="10"/>
      <color rgb="FFFF0000"/>
      <name val="Arial"/>
    </font>
    <font>
      <sz val="8"/>
      <color theme="1"/>
      <name val="Arial Narrow"/>
    </font>
    <font>
      <b/>
      <sz val="13"/>
      <color theme="1"/>
      <name val="Arial Narrow"/>
    </font>
    <font>
      <b/>
      <sz val="10"/>
      <color theme="1"/>
      <name val="Arial"/>
    </font>
    <font>
      <sz val="11"/>
      <name val="Calibri"/>
    </font>
    <font>
      <sz val="11"/>
      <color theme="1"/>
      <name val="Arial Narrow"/>
    </font>
    <font>
      <sz val="11"/>
      <color rgb="FFFF0000"/>
      <name val="Arial Narrow"/>
    </font>
    <font>
      <sz val="11"/>
      <color theme="0"/>
      <name val="Arial Narrow"/>
    </font>
    <font>
      <b/>
      <sz val="11"/>
      <color theme="1"/>
      <name val="Arial Narrow"/>
    </font>
    <font>
      <i/>
      <sz val="10"/>
      <color theme="1"/>
      <name val="Arial"/>
    </font>
    <font>
      <i/>
      <sz val="10"/>
      <color theme="1"/>
      <name val="Arial Narrow"/>
    </font>
    <font>
      <i/>
      <sz val="10"/>
      <color rgb="FFFF0000"/>
      <name val="Arial"/>
    </font>
    <font>
      <i/>
      <sz val="10"/>
      <color theme="0"/>
      <name val="Arial"/>
    </font>
    <font>
      <sz val="10"/>
      <color theme="0"/>
      <name val="Arial"/>
    </font>
    <font>
      <sz val="8"/>
      <color theme="0"/>
      <name val="Arial"/>
    </font>
    <font>
      <b/>
      <sz val="10"/>
      <color theme="0"/>
      <name val="Arial"/>
    </font>
    <font>
      <b/>
      <sz val="10"/>
      <color theme="1"/>
      <name val="Arial Narrow"/>
    </font>
    <font>
      <b/>
      <sz val="10"/>
      <color rgb="FFFF0000"/>
      <name val="Arial"/>
    </font>
    <font>
      <sz val="10"/>
      <color theme="1"/>
      <name val="Calibri"/>
    </font>
    <font>
      <sz val="10"/>
      <color rgb="FFFF0000"/>
      <name val="Calibri"/>
    </font>
    <font>
      <sz val="10"/>
      <color theme="0"/>
      <name val="Calibri"/>
    </font>
    <font>
      <sz val="8"/>
      <color theme="1"/>
      <name val="Arial"/>
    </font>
    <font>
      <sz val="11"/>
      <color theme="1"/>
      <name val="Arial"/>
    </font>
    <font>
      <sz val="11"/>
      <color theme="1"/>
      <name val="Aptos Narrow"/>
    </font>
    <font>
      <b/>
      <sz val="10"/>
      <color rgb="FFFFFFFF"/>
      <name val="Arial Narrow"/>
    </font>
    <font>
      <b/>
      <sz val="11"/>
      <color theme="1"/>
      <name val="Arial"/>
    </font>
    <font>
      <vertAlign val="superscript"/>
      <sz val="11"/>
      <color theme="1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6E3BC"/>
      </bottom>
      <diagonal/>
    </border>
    <border>
      <left/>
      <right/>
      <top style="thin">
        <color rgb="FFD6E3BC"/>
      </top>
      <bottom style="thin">
        <color rgb="FFD6E3BC"/>
      </bottom>
      <diagonal/>
    </border>
    <border>
      <left/>
      <right/>
      <top style="thin">
        <color rgb="FFD6E3BC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9" fillId="2" borderId="2" xfId="0" applyNumberFormat="1" applyFont="1" applyFill="1" applyBorder="1" applyAlignment="1">
      <alignment horizontal="lef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" fontId="9" fillId="3" borderId="6" xfId="0" applyNumberFormat="1" applyFont="1" applyFill="1" applyBorder="1" applyAlignment="1">
      <alignment horizontal="right" vertical="center"/>
    </xf>
    <xf numFmtId="3" fontId="9" fillId="3" borderId="7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right" vertical="center"/>
    </xf>
    <xf numFmtId="167" fontId="9" fillId="3" borderId="5" xfId="0" applyNumberFormat="1" applyFont="1" applyFill="1" applyBorder="1" applyAlignment="1">
      <alignment horizontal="right" vertical="center"/>
    </xf>
    <xf numFmtId="167" fontId="9" fillId="2" borderId="2" xfId="0" applyNumberFormat="1" applyFont="1" applyFill="1" applyBorder="1" applyAlignment="1">
      <alignment horizontal="right" vertical="center"/>
    </xf>
    <xf numFmtId="167" fontId="9" fillId="3" borderId="7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left" vertical="center"/>
    </xf>
    <xf numFmtId="167" fontId="12" fillId="2" borderId="2" xfId="0" applyNumberFormat="1" applyFont="1" applyFill="1" applyBorder="1" applyAlignment="1">
      <alignment horizontal="right" vertical="center"/>
    </xf>
    <xf numFmtId="165" fontId="12" fillId="2" borderId="2" xfId="0" applyNumberFormat="1" applyFont="1" applyFill="1" applyBorder="1" applyAlignment="1">
      <alignment horizontal="right" vertical="center"/>
    </xf>
    <xf numFmtId="167" fontId="9" fillId="3" borderId="6" xfId="0" applyNumberFormat="1" applyFont="1" applyFill="1" applyBorder="1" applyAlignment="1">
      <alignment horizontal="right" vertical="center"/>
    </xf>
    <xf numFmtId="9" fontId="12" fillId="2" borderId="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5" fontId="18" fillId="0" borderId="0" xfId="0" applyNumberFormat="1" applyFont="1" applyAlignment="1">
      <alignment horizontal="left" vertical="center"/>
    </xf>
    <xf numFmtId="165" fontId="18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168" fontId="19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17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7" fontId="17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165" fontId="17" fillId="0" borderId="0" xfId="0" applyNumberFormat="1" applyFont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/>
    </xf>
    <xf numFmtId="167" fontId="12" fillId="0" borderId="3" xfId="0" applyNumberFormat="1" applyFont="1" applyBorder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167" fontId="12" fillId="0" borderId="8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horizontal="center" vertical="center"/>
    </xf>
    <xf numFmtId="169" fontId="9" fillId="0" borderId="0" xfId="0" applyNumberFormat="1" applyFont="1" applyAlignment="1">
      <alignment horizontal="right" vertical="center"/>
    </xf>
    <xf numFmtId="167" fontId="9" fillId="0" borderId="0" xfId="0" applyNumberFormat="1" applyFont="1" applyAlignment="1">
      <alignment horizontal="right" vertical="center"/>
    </xf>
    <xf numFmtId="166" fontId="9" fillId="0" borderId="0" xfId="0" applyNumberFormat="1" applyFont="1" applyAlignment="1">
      <alignment vertical="center"/>
    </xf>
    <xf numFmtId="167" fontId="9" fillId="0" borderId="8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70" fontId="12" fillId="0" borderId="0" xfId="0" applyNumberFormat="1" applyFont="1" applyAlignment="1">
      <alignment horizontal="right" vertical="center" wrapText="1"/>
    </xf>
    <xf numFmtId="171" fontId="9" fillId="0" borderId="0" xfId="0" applyNumberFormat="1" applyFont="1" applyAlignment="1">
      <alignment horizontal="center" vertical="center"/>
    </xf>
    <xf numFmtId="170" fontId="9" fillId="0" borderId="0" xfId="0" applyNumberFormat="1" applyFont="1" applyAlignment="1">
      <alignment horizontal="right" vertical="center"/>
    </xf>
    <xf numFmtId="9" fontId="9" fillId="0" borderId="0" xfId="0" applyNumberFormat="1" applyFont="1" applyAlignment="1">
      <alignment horizontal="center" vertical="center"/>
    </xf>
    <xf numFmtId="170" fontId="26" fillId="0" borderId="0" xfId="0" applyNumberFormat="1" applyFont="1"/>
    <xf numFmtId="0" fontId="27" fillId="0" borderId="0" xfId="0" applyFont="1"/>
    <xf numFmtId="167" fontId="9" fillId="0" borderId="0" xfId="0" applyNumberFormat="1" applyFont="1" applyAlignment="1">
      <alignment horizontal="right" vertical="center" wrapText="1"/>
    </xf>
    <xf numFmtId="167" fontId="12" fillId="0" borderId="0" xfId="0" applyNumberFormat="1" applyFont="1" applyAlignment="1">
      <alignment horizontal="right" vertical="center" wrapText="1"/>
    </xf>
    <xf numFmtId="172" fontId="9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8" fillId="0" borderId="4" xfId="0" applyFont="1" applyBorder="1"/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9" fillId="0" borderId="0" xfId="0" applyFont="1" applyAlignment="1">
      <alignment horizontal="center" vertical="center" wrapText="1"/>
    </xf>
    <xf numFmtId="0" fontId="0" fillId="0" borderId="0" xfId="0"/>
    <xf numFmtId="1" fontId="9" fillId="0" borderId="0" xfId="0" applyNumberFormat="1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27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rgb="FF92D050"/>
      </font>
      <fill>
        <patternFill patternType="none"/>
      </fill>
    </dxf>
    <dxf>
      <font>
        <color rgb="FF9C0006"/>
      </font>
      <fill>
        <patternFill patternType="none"/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theme="6"/>
          <bgColor theme="6"/>
        </patternFill>
      </fill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rgb="FFD4D4D4"/>
        </vertical>
        <horizontal style="thin">
          <color rgb="FFD4D4D4"/>
        </horizontal>
      </border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theme="6"/>
          <bgColor theme="6"/>
        </patternFill>
      </fill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rgb="FFD4D4D4"/>
        </vertical>
        <horizontal style="thin">
          <color rgb="FFD4D4D4"/>
        </horizontal>
      </border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D6E3BC"/>
          <bgColor rgb="FFD6E3BC"/>
        </patternFill>
      </fill>
    </dxf>
    <dxf>
      <fill>
        <patternFill patternType="solid">
          <fgColor theme="6"/>
          <bgColor theme="6"/>
        </patternFill>
      </fill>
    </dxf>
    <dxf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rgb="FFD4D4D4"/>
        </vertical>
        <horizontal style="thin">
          <color rgb="FFD4D4D4"/>
        </horizontal>
      </border>
    </dxf>
  </dxfs>
  <tableStyles count="3">
    <tableStyle name="Parameter-style" pivot="0" count="4" xr9:uid="{00000000-0011-0000-FFFF-FFFF00000000}">
      <tableStyleElement type="wholeTable" size="0" dxfId="26"/>
      <tableStyleElement type="headerRow" dxfId="25"/>
      <tableStyleElement type="firstRowStripe" dxfId="24"/>
      <tableStyleElement type="secondRowStripe" dxfId="23"/>
    </tableStyle>
    <tableStyle name="Parameter-style 2" pivot="0" count="4" xr9:uid="{00000000-0011-0000-FFFF-FFFF01000000}">
      <tableStyleElement type="wholeTable" size="0" dxfId="22"/>
      <tableStyleElement type="headerRow" dxfId="21"/>
      <tableStyleElement type="firstRowStripe" dxfId="20"/>
      <tableStyleElement type="secondRowStripe" dxfId="19"/>
    </tableStyle>
    <tableStyle name="Parameter-style 3" pivot="0" count="4" xr9:uid="{00000000-0011-0000-FFFF-FFFF02000000}">
      <tableStyleElement type="wholeTable" size="0" dxfId="18"/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v>Barauslagen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Rechnung'!$R$40:$S$40</c:f>
              <c:numCache>
                <c:formatCode>#,##0\ "€"</c:formatCode>
                <c:ptCount val="2"/>
                <c:pt idx="1">
                  <c:v>15000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F56-4E40-9FA7-F36610423F3A}"/>
            </c:ext>
          </c:extLst>
        </c:ser>
        <c:ser>
          <c:idx val="1"/>
          <c:order val="1"/>
          <c:tx>
            <c:v>Abschreibungen</c:v>
          </c:tx>
          <c:spPr>
            <a:solidFill>
              <a:srgbClr val="4BACC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Rechnung'!$R$41:$S$41</c:f>
              <c:numCache>
                <c:formatCode>#,##0\ "€"</c:formatCode>
                <c:ptCount val="2"/>
                <c:pt idx="1">
                  <c:v>3176.7125714285712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F56-4E40-9FA7-F36610423F3A}"/>
            </c:ext>
          </c:extLst>
        </c:ser>
        <c:ser>
          <c:idx val="2"/>
          <c:order val="2"/>
          <c:tx>
            <c:v>Kalkulatorischer Lohnanspruch</c:v>
          </c:tx>
          <c:spPr>
            <a:solidFill>
              <a:srgbClr val="F7964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Rechnung'!$R$42:$S$42</c:f>
              <c:numCache>
                <c:formatCode>#,##0\ "€"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F56-4E40-9FA7-F36610423F3A}"/>
            </c:ext>
          </c:extLst>
        </c:ser>
        <c:ser>
          <c:idx val="3"/>
          <c:order val="3"/>
          <c:tx>
            <c:strRef>
              <c:f>'V+G Rechnung'!$Q$43</c:f>
              <c:strCache>
                <c:ptCount val="1"/>
                <c:pt idx="0">
                  <c:v>Gewinn</c:v>
                </c:pt>
              </c:strCache>
            </c:strRef>
          </c:tx>
          <c:invertIfNegative val="1"/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Rechnung'!$R$43:$S$43</c:f>
              <c:numCache>
                <c:formatCode>#,##0\ "€"</c:formatCode>
                <c:ptCount val="2"/>
                <c:pt idx="0">
                  <c:v>32080</c:v>
                </c:pt>
                <c:pt idx="1">
                  <c:v>13903.287428571428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56-4E40-9FA7-F3661042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5517612"/>
        <c:axId val="1644053558"/>
      </c:barChart>
      <c:catAx>
        <c:axId val="5555176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644053558"/>
        <c:crosses val="autoZero"/>
        <c:auto val="1"/>
        <c:lblAlgn val="ctr"/>
        <c:lblOffset val="100"/>
        <c:noMultiLvlLbl val="1"/>
      </c:catAx>
      <c:valAx>
        <c:axId val="16440535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9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it-IT" sz="900" b="0" i="0">
                    <a:solidFill>
                      <a:srgbClr val="000000"/>
                    </a:solidFill>
                    <a:latin typeface="Arial"/>
                  </a:rPr>
                  <a:t>per ettaro</a:t>
                </a:r>
              </a:p>
            </c:rich>
          </c:tx>
          <c:layout>
            <c:manualLayout>
              <c:xMode val="edge"/>
              <c:yMode val="edge"/>
              <c:x val="1.2521005959308702E-2"/>
              <c:y val="0.41584432307780084"/>
            </c:manualLayout>
          </c:layout>
          <c:overlay val="0"/>
        </c:title>
        <c:numFmt formatCode="#,##0\ &quot;€&quot;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Arial"/>
              </a:defRPr>
            </a:pPr>
            <a:endParaRPr lang="it-IT"/>
          </a:p>
        </c:txPr>
        <c:crossAx val="55551761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v>Kapitalkosten</c:v>
          </c:tx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invertIfNegative val="1"/>
          <c:dLbls>
            <c:dLbl>
              <c:idx val="0"/>
              <c:layout>
                <c:manualLayout>
                  <c:x val="2.3852116875372688E-3"/>
                  <c:y val="-9.97008973080757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2-4AEA-B891-030925FB437A}"/>
                </c:ext>
              </c:extLst>
            </c:dLbl>
            <c:dLbl>
              <c:idx val="1"/>
              <c:layout>
                <c:manualLayout>
                  <c:x val="-8.7456751568509432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2-4AEA-B891-030925FB4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Arial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Rechnung'!$R$34:$S$34</c:f>
              <c:numCache>
                <c:formatCode>#,##0.00\ "€"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5A2-4AEA-B891-030925FB437A}"/>
            </c:ext>
          </c:extLst>
        </c:ser>
        <c:ser>
          <c:idx val="1"/>
          <c:order val="1"/>
          <c:tx>
            <c:v>Barauslagen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Rechnung'!$R$35:$S$35</c:f>
              <c:numCache>
                <c:formatCode>#,##0.00\ "€"</c:formatCode>
                <c:ptCount val="2"/>
                <c:pt idx="1">
                  <c:v>15000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5A2-4AEA-B891-030925FB437A}"/>
            </c:ext>
          </c:extLst>
        </c:ser>
        <c:ser>
          <c:idx val="2"/>
          <c:order val="2"/>
          <c:tx>
            <c:strRef>
              <c:f>'V+G Rechnung'!$Q$36</c:f>
              <c:strCache>
                <c:ptCount val="1"/>
                <c:pt idx="0">
                  <c:v>Kalkulatorischer Lohnanspruch</c:v>
                </c:pt>
              </c:strCache>
            </c:strRef>
          </c:tx>
          <c:invertIfNegative val="1"/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Rechnung'!$R$36:$S$36</c:f>
              <c:numCache>
                <c:formatCode>#,##0.00\ "€"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C5A2-4AEA-B891-030925FB437A}"/>
            </c:ext>
          </c:extLst>
        </c:ser>
        <c:ser>
          <c:idx val="3"/>
          <c:order val="3"/>
          <c:tx>
            <c:strRef>
              <c:f>'V+G Rechnung'!$Q$37</c:f>
              <c:strCache>
                <c:ptCount val="1"/>
                <c:pt idx="0">
                  <c:v>Geldüberschuss</c:v>
                </c:pt>
              </c:strCache>
            </c:strRef>
          </c:tx>
          <c:invertIfNegative val="1"/>
          <c:cat>
            <c:strRef>
              <c:f>'V+G Rechnung'!$R$33:$S$33</c:f>
              <c:strCache>
                <c:ptCount val="2"/>
                <c:pt idx="0">
                  <c:v>Bruttoerlös</c:v>
                </c:pt>
                <c:pt idx="1">
                  <c:v>Kosten</c:v>
                </c:pt>
              </c:strCache>
            </c:strRef>
          </c:cat>
          <c:val>
            <c:numRef>
              <c:f>'V+G Rechnung'!$R$37:$S$37</c:f>
              <c:numCache>
                <c:formatCode>#,##0.00\ "€"</c:formatCode>
                <c:ptCount val="2"/>
                <c:pt idx="0">
                  <c:v>32080</c:v>
                </c:pt>
                <c:pt idx="1">
                  <c:v>17080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2-4AEA-B891-030925FB4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2842624"/>
        <c:axId val="1315204662"/>
      </c:barChart>
      <c:catAx>
        <c:axId val="187284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it-IT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it-IT"/>
          </a:p>
        </c:txPr>
        <c:crossAx val="1315204662"/>
        <c:crosses val="autoZero"/>
        <c:auto val="1"/>
        <c:lblAlgn val="ctr"/>
        <c:lblOffset val="100"/>
        <c:noMultiLvlLbl val="1"/>
      </c:catAx>
      <c:valAx>
        <c:axId val="13152046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9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it-IT" sz="900" b="0" i="0">
                    <a:solidFill>
                      <a:srgbClr val="000000"/>
                    </a:solidFill>
                    <a:latin typeface="Arial"/>
                  </a:rPr>
                  <a:t>per ettaro</a:t>
                </a:r>
              </a:p>
            </c:rich>
          </c:tx>
          <c:layout>
            <c:manualLayout>
              <c:xMode val="edge"/>
              <c:yMode val="edge"/>
              <c:x val="1.2521005959308702E-2"/>
              <c:y val="0.41584432307780084"/>
            </c:manualLayout>
          </c:layout>
          <c:overlay val="0"/>
        </c:title>
        <c:numFmt formatCode="#,##0\ &quot;€&quot;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Arial"/>
              </a:defRPr>
            </a:pPr>
            <a:endParaRPr lang="it-IT"/>
          </a:p>
        </c:txPr>
        <c:crossAx val="187284262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371475</xdr:colOff>
      <xdr:row>6</xdr:row>
      <xdr:rowOff>57150</xdr:rowOff>
    </xdr:from>
    <xdr:ext cx="5353050" cy="3686175"/>
    <xdr:graphicFrame macro="">
      <xdr:nvGraphicFramePr>
        <xdr:cNvPr id="743050097" name="Chart 1" title="Grafico">
          <a:extLst>
            <a:ext uri="{FF2B5EF4-FFF2-40B4-BE49-F238E27FC236}">
              <a16:creationId xmlns:a16="http://schemas.microsoft.com/office/drawing/2014/main" id="{00000000-0008-0000-0000-0000710B4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100965</xdr:colOff>
      <xdr:row>6</xdr:row>
      <xdr:rowOff>133350</xdr:rowOff>
    </xdr:from>
    <xdr:ext cx="5324475" cy="3821430"/>
    <xdr:graphicFrame macro="">
      <xdr:nvGraphicFramePr>
        <xdr:cNvPr id="363264887" name="Chart 2" title="Grafico">
          <a:extLst>
            <a:ext uri="{FF2B5EF4-FFF2-40B4-BE49-F238E27FC236}">
              <a16:creationId xmlns:a16="http://schemas.microsoft.com/office/drawing/2014/main" id="{00000000-0008-0000-0000-000077FBA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C51">
  <tableColumns count="3">
    <tableColumn id="1" xr3:uid="{00000000-0010-0000-0000-000001000000}" name="Maschine/Gerät"/>
    <tableColumn id="2" xr3:uid="{00000000-0010-0000-0000-000002000000}" name="Nutzungsaduer in Jahren"/>
    <tableColumn id="3" xr3:uid="{00000000-0010-0000-0000-000003000000}" name="Restwert"/>
  </tableColumns>
  <tableStyleInfo name="Parameter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A53:C59">
  <tableColumns count="3">
    <tableColumn id="1" xr3:uid="{00000000-0010-0000-0100-000001000000}" name="Investition"/>
    <tableColumn id="2" xr3:uid="{00000000-0010-0000-0100-000002000000}" name="Nutzungsaduer in Jahren"/>
    <tableColumn id="3" xr3:uid="{00000000-0010-0000-0100-000003000000}" name="Richtwert Investition"/>
  </tableColumns>
  <tableStyleInfo name="Parameter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25" displayName="Tabelle25" ref="A61:C64">
  <tableColumns count="3">
    <tableColumn id="1" xr3:uid="{00000000-0010-0000-0200-000001000000}" name="Investition"/>
    <tableColumn id="2" xr3:uid="{00000000-0010-0000-0200-000002000000}" name="Nutzungsaduer in Jahren"/>
    <tableColumn id="3" xr3:uid="{00000000-0010-0000-0200-000003000000}" name="Richtwert Investition"/>
  </tableColumns>
  <tableStyleInfo name="Parameter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" sqref="E1"/>
    </sheetView>
  </sheetViews>
  <sheetFormatPr defaultColWidth="14.44140625" defaultRowHeight="15" customHeight="1"/>
  <cols>
    <col min="1" max="1" width="5.21875" customWidth="1"/>
    <col min="2" max="2" width="36.77734375" customWidth="1"/>
    <col min="3" max="3" width="12.109375" customWidth="1"/>
    <col min="4" max="4" width="15.6640625" customWidth="1"/>
    <col min="5" max="26" width="11" customWidth="1"/>
  </cols>
  <sheetData>
    <row r="1" spans="1:26" ht="16.2" customHeight="1">
      <c r="A1" s="1"/>
      <c r="B1" s="2"/>
      <c r="C1" s="2"/>
      <c r="D1" s="2"/>
      <c r="E1" s="3"/>
      <c r="F1" s="4"/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"/>
      <c r="B2" s="5" t="s">
        <v>0</v>
      </c>
      <c r="C2" s="2"/>
      <c r="D2" s="2"/>
      <c r="E2" s="3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2" customHeight="1">
      <c r="A3" s="1"/>
      <c r="B3" s="96" t="s">
        <v>1</v>
      </c>
      <c r="C3" s="6"/>
      <c r="D3" s="6"/>
      <c r="E3" s="6"/>
      <c r="F3" s="4"/>
      <c r="G3" s="4"/>
      <c r="H3" s="4"/>
      <c r="I3" s="4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6" customHeight="1">
      <c r="A4" s="7"/>
      <c r="B4" s="97"/>
      <c r="C4" s="6"/>
      <c r="D4" s="6"/>
      <c r="E4" s="6"/>
      <c r="F4" s="4"/>
      <c r="G4" s="4"/>
      <c r="H4" s="4"/>
      <c r="I4" s="4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8"/>
      <c r="B5" s="9" t="s">
        <v>2</v>
      </c>
      <c r="C5" s="10">
        <v>5</v>
      </c>
      <c r="D5" s="11" t="s">
        <v>3</v>
      </c>
      <c r="E5" s="11"/>
      <c r="F5" s="12"/>
      <c r="G5" s="12"/>
      <c r="H5" s="12"/>
      <c r="I5" s="12"/>
      <c r="J5" s="12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8" customHeight="1">
      <c r="A6" s="8"/>
      <c r="B6" s="9" t="s">
        <v>4</v>
      </c>
      <c r="C6" s="13">
        <v>2025</v>
      </c>
      <c r="D6" s="11"/>
      <c r="E6" s="11"/>
      <c r="F6" s="12"/>
      <c r="G6" s="12"/>
      <c r="H6" s="12"/>
      <c r="I6" s="12"/>
      <c r="J6" s="12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>
      <c r="A7" s="8"/>
      <c r="B7" s="9" t="s">
        <v>5</v>
      </c>
      <c r="C7" s="14">
        <v>300000</v>
      </c>
      <c r="D7" s="11" t="s">
        <v>6</v>
      </c>
      <c r="E7" s="11"/>
      <c r="F7" s="12"/>
      <c r="G7" s="12"/>
      <c r="H7" s="12"/>
      <c r="I7" s="12"/>
      <c r="J7" s="12"/>
      <c r="K7" s="8"/>
      <c r="L7" s="8"/>
      <c r="M7" s="8"/>
      <c r="N7" s="8"/>
      <c r="O7" s="8"/>
      <c r="P7" s="8"/>
      <c r="Q7" s="8"/>
      <c r="R7" s="8"/>
      <c r="S7" s="15"/>
      <c r="T7" s="15"/>
      <c r="U7" s="15"/>
      <c r="V7" s="15"/>
      <c r="W7" s="15"/>
      <c r="X7" s="15"/>
      <c r="Y7" s="15"/>
      <c r="Z7" s="8"/>
    </row>
    <row r="8" spans="1:26" ht="18" customHeight="1">
      <c r="A8" s="8"/>
      <c r="B8" s="16"/>
      <c r="C8" s="17">
        <f>C7/C5</f>
        <v>60000</v>
      </c>
      <c r="D8" s="11" t="s">
        <v>7</v>
      </c>
      <c r="E8" s="11"/>
      <c r="F8" s="18"/>
      <c r="G8" s="19"/>
      <c r="H8" s="19"/>
      <c r="I8" s="12"/>
      <c r="J8" s="12"/>
      <c r="K8" s="8"/>
      <c r="L8" s="8"/>
      <c r="M8" s="8"/>
      <c r="N8" s="8"/>
      <c r="O8" s="8"/>
      <c r="P8" s="8"/>
      <c r="Q8" s="8"/>
      <c r="R8" s="8"/>
      <c r="S8" s="15"/>
      <c r="T8" s="12"/>
      <c r="U8" s="12"/>
      <c r="V8" s="8"/>
      <c r="W8" s="8"/>
      <c r="X8" s="8"/>
      <c r="Y8" s="12"/>
      <c r="Z8" s="12"/>
    </row>
    <row r="9" spans="1:26" ht="18" customHeight="1">
      <c r="A9" s="8"/>
      <c r="B9" s="11"/>
      <c r="C9" s="11"/>
      <c r="D9" s="11"/>
      <c r="E9" s="11"/>
      <c r="F9" s="20"/>
      <c r="G9" s="12"/>
      <c r="H9" s="12"/>
      <c r="I9" s="12"/>
      <c r="J9" s="12"/>
      <c r="K9" s="8"/>
      <c r="L9" s="8"/>
      <c r="M9" s="8"/>
      <c r="N9" s="8"/>
      <c r="O9" s="8"/>
      <c r="P9" s="8"/>
      <c r="Q9" s="8"/>
      <c r="R9" s="8"/>
      <c r="S9" s="15"/>
      <c r="T9" s="12"/>
      <c r="U9" s="12"/>
      <c r="V9" s="8"/>
      <c r="W9" s="8"/>
      <c r="X9" s="8"/>
      <c r="Y9" s="12"/>
      <c r="Z9" s="12"/>
    </row>
    <row r="10" spans="1:26" ht="18" customHeight="1">
      <c r="A10" s="8"/>
      <c r="B10" s="16"/>
      <c r="C10" s="21" t="s">
        <v>8</v>
      </c>
      <c r="D10" s="21" t="s">
        <v>9</v>
      </c>
      <c r="E10" s="22" t="s">
        <v>10</v>
      </c>
      <c r="F10" s="20"/>
      <c r="G10" s="12"/>
      <c r="H10" s="12"/>
      <c r="I10" s="12"/>
      <c r="J10" s="12"/>
      <c r="K10" s="8"/>
      <c r="L10" s="8"/>
      <c r="M10" s="8"/>
      <c r="N10" s="8"/>
      <c r="O10" s="8"/>
      <c r="P10" s="8"/>
      <c r="Q10" s="8"/>
      <c r="R10" s="8"/>
      <c r="S10" s="15"/>
      <c r="T10" s="12"/>
      <c r="U10" s="12"/>
      <c r="V10" s="8"/>
      <c r="W10" s="8"/>
      <c r="X10" s="8"/>
      <c r="Y10" s="12"/>
      <c r="Z10" s="12"/>
    </row>
    <row r="11" spans="1:26" ht="18" customHeight="1">
      <c r="A11" s="8"/>
      <c r="B11" s="16" t="s">
        <v>11</v>
      </c>
      <c r="C11" s="23">
        <v>70000</v>
      </c>
      <c r="D11" s="24">
        <f t="shared" ref="D11:D13" si="0">C11/$C$5</f>
        <v>14000</v>
      </c>
      <c r="E11" s="22">
        <f t="shared" ref="E11:E13" si="1">C11/$C$7</f>
        <v>0.23333333333333334</v>
      </c>
      <c r="F11" s="20"/>
      <c r="G11" s="12"/>
      <c r="H11" s="12"/>
      <c r="I11" s="12"/>
      <c r="J11" s="12"/>
      <c r="K11" s="8"/>
      <c r="L11" s="8"/>
      <c r="M11" s="8"/>
      <c r="N11" s="8"/>
      <c r="O11" s="8"/>
      <c r="P11" s="8"/>
      <c r="Q11" s="8"/>
      <c r="R11" s="8"/>
      <c r="S11" s="15"/>
      <c r="T11" s="12"/>
      <c r="U11" s="12"/>
      <c r="V11" s="8"/>
      <c r="W11" s="8"/>
      <c r="X11" s="8"/>
      <c r="Y11" s="12"/>
      <c r="Z11" s="12"/>
    </row>
    <row r="12" spans="1:26" ht="18" customHeight="1">
      <c r="A12" s="8"/>
      <c r="B12" s="16" t="s">
        <v>12</v>
      </c>
      <c r="C12" s="25">
        <v>5000</v>
      </c>
      <c r="D12" s="24">
        <f t="shared" si="0"/>
        <v>1000</v>
      </c>
      <c r="E12" s="22">
        <f t="shared" si="1"/>
        <v>1.6666666666666666E-2</v>
      </c>
      <c r="F12" s="12"/>
      <c r="G12" s="12"/>
      <c r="H12" s="12"/>
      <c r="I12" s="12"/>
      <c r="J12" s="12"/>
      <c r="K12" s="8"/>
      <c r="L12" s="8"/>
      <c r="M12" s="8"/>
      <c r="N12" s="8"/>
      <c r="O12" s="8"/>
      <c r="P12" s="8"/>
      <c r="Q12" s="8"/>
      <c r="R12" s="8"/>
      <c r="S12" s="15"/>
      <c r="T12" s="12"/>
      <c r="U12" s="12"/>
      <c r="V12" s="8"/>
      <c r="W12" s="8"/>
      <c r="X12" s="8"/>
      <c r="Y12" s="12"/>
      <c r="Z12" s="12"/>
    </row>
    <row r="13" spans="1:26" ht="18" customHeight="1">
      <c r="A13" s="8"/>
      <c r="B13" s="16" t="s">
        <v>13</v>
      </c>
      <c r="C13" s="24">
        <f>Anlagen!W4+Anlagen!AF4+Anlagen!AO4+Anlagen!AX4+Anlagen!O4+Maschinen_Geräte!L3+Wirtschaftsgebäude!J3</f>
        <v>15883.562857142857</v>
      </c>
      <c r="D13" s="24">
        <f t="shared" si="0"/>
        <v>3176.7125714285712</v>
      </c>
      <c r="E13" s="22">
        <f t="shared" si="1"/>
        <v>5.2945209523809524E-2</v>
      </c>
      <c r="F13" s="12"/>
      <c r="G13" s="12"/>
      <c r="H13" s="12"/>
      <c r="I13" s="12"/>
      <c r="J13" s="12"/>
      <c r="K13" s="8"/>
      <c r="L13" s="8"/>
      <c r="M13" s="8"/>
      <c r="N13" s="8"/>
      <c r="O13" s="8"/>
      <c r="P13" s="8"/>
      <c r="Q13" s="8"/>
      <c r="R13" s="8"/>
      <c r="S13" s="15"/>
      <c r="T13" s="12"/>
      <c r="U13" s="12"/>
      <c r="V13" s="12"/>
      <c r="W13" s="12"/>
      <c r="X13" s="12"/>
      <c r="Y13" s="12"/>
      <c r="Z13" s="12"/>
    </row>
    <row r="14" spans="1:26" ht="18" customHeight="1">
      <c r="A14" s="8"/>
      <c r="B14" s="16"/>
      <c r="C14" s="24"/>
      <c r="D14" s="24"/>
      <c r="E14" s="22"/>
      <c r="F14" s="12"/>
      <c r="G14" s="12"/>
      <c r="H14" s="12"/>
      <c r="I14" s="12"/>
      <c r="J14" s="12"/>
      <c r="K14" s="8"/>
      <c r="L14" s="8"/>
      <c r="M14" s="8"/>
      <c r="N14" s="8"/>
      <c r="O14" s="8"/>
      <c r="P14" s="8"/>
      <c r="Q14" s="8"/>
      <c r="R14" s="8"/>
      <c r="S14" s="15"/>
      <c r="T14" s="12"/>
      <c r="U14" s="12"/>
      <c r="V14" s="12"/>
      <c r="W14" s="12"/>
      <c r="X14" s="12"/>
      <c r="Y14" s="12"/>
      <c r="Z14" s="12"/>
    </row>
    <row r="15" spans="1:26" ht="18" customHeight="1">
      <c r="A15" s="8"/>
      <c r="B15" s="26" t="s">
        <v>14</v>
      </c>
      <c r="C15" s="27">
        <f t="shared" ref="C15:E15" si="2">SUM(C11:C13)</f>
        <v>90883.562857142853</v>
      </c>
      <c r="D15" s="27">
        <f t="shared" si="2"/>
        <v>18176.712571428572</v>
      </c>
      <c r="E15" s="28">
        <f t="shared" si="2"/>
        <v>0.30294520952380954</v>
      </c>
      <c r="F15" s="12"/>
      <c r="G15" s="12"/>
      <c r="H15" s="12"/>
      <c r="I15" s="12"/>
      <c r="J15" s="12"/>
      <c r="K15" s="8"/>
      <c r="L15" s="8"/>
      <c r="M15" s="8"/>
      <c r="N15" s="8"/>
      <c r="O15" s="8"/>
      <c r="P15" s="8"/>
      <c r="Q15" s="8"/>
      <c r="R15" s="8"/>
      <c r="S15" s="15"/>
      <c r="T15" s="12"/>
      <c r="U15" s="12"/>
      <c r="V15" s="12"/>
      <c r="W15" s="12"/>
      <c r="X15" s="12"/>
      <c r="Y15" s="12"/>
      <c r="Z15" s="12"/>
    </row>
    <row r="16" spans="1:26" ht="18" customHeight="1">
      <c r="A16" s="8"/>
      <c r="B16" s="26"/>
      <c r="C16" s="27"/>
      <c r="D16" s="27"/>
      <c r="E16" s="22"/>
      <c r="F16" s="12"/>
      <c r="G16" s="12"/>
      <c r="H16" s="12"/>
      <c r="I16" s="12"/>
      <c r="J16" s="12"/>
      <c r="K16" s="8"/>
      <c r="L16" s="8"/>
      <c r="M16" s="8"/>
      <c r="N16" s="8"/>
      <c r="O16" s="8"/>
      <c r="P16" s="8"/>
      <c r="Q16" s="8"/>
      <c r="R16" s="8"/>
      <c r="S16" s="8"/>
      <c r="T16" s="12"/>
      <c r="U16" s="12"/>
      <c r="V16" s="12"/>
      <c r="W16" s="12"/>
      <c r="X16" s="12"/>
      <c r="Y16" s="12"/>
      <c r="Z16" s="12"/>
    </row>
    <row r="17" spans="1:26" ht="18" customHeight="1">
      <c r="A17" s="8"/>
      <c r="B17" s="16" t="s">
        <v>15</v>
      </c>
      <c r="C17" s="23">
        <v>150000</v>
      </c>
      <c r="D17" s="24">
        <f t="shared" ref="D17:D20" si="3">C17/$C$5</f>
        <v>30000</v>
      </c>
      <c r="E17" s="22">
        <f t="shared" ref="E17:E20" si="4">C17/$C$7</f>
        <v>0.5</v>
      </c>
      <c r="F17" s="12"/>
      <c r="G17" s="12"/>
      <c r="H17" s="12"/>
      <c r="I17" s="12"/>
      <c r="J17" s="12"/>
      <c r="K17" s="8"/>
      <c r="L17" s="8"/>
      <c r="M17" s="8"/>
      <c r="N17" s="8"/>
      <c r="O17" s="8"/>
      <c r="P17" s="8"/>
      <c r="Q17" s="8"/>
      <c r="R17" s="8"/>
      <c r="S17" s="8"/>
      <c r="T17" s="12"/>
      <c r="U17" s="12"/>
      <c r="V17" s="12"/>
      <c r="W17" s="12"/>
      <c r="X17" s="12"/>
      <c r="Y17" s="12"/>
      <c r="Z17" s="12"/>
    </row>
    <row r="18" spans="1:26" ht="18" customHeight="1">
      <c r="A18" s="8"/>
      <c r="B18" s="16" t="s">
        <v>16</v>
      </c>
      <c r="C18" s="29">
        <v>10000</v>
      </c>
      <c r="D18" s="24">
        <f t="shared" si="3"/>
        <v>2000</v>
      </c>
      <c r="E18" s="22">
        <f t="shared" si="4"/>
        <v>3.3333333333333333E-2</v>
      </c>
      <c r="F18" s="12"/>
      <c r="G18" s="12"/>
      <c r="H18" s="12"/>
      <c r="I18" s="12"/>
      <c r="J18" s="12"/>
      <c r="K18" s="8"/>
      <c r="L18" s="8"/>
      <c r="M18" s="8"/>
      <c r="N18" s="8"/>
      <c r="O18" s="8"/>
      <c r="P18" s="8"/>
      <c r="Q18" s="8"/>
      <c r="R18" s="8"/>
      <c r="S18" s="8"/>
      <c r="T18" s="12"/>
      <c r="U18" s="12"/>
      <c r="V18" s="12"/>
      <c r="W18" s="12"/>
      <c r="X18" s="12"/>
      <c r="Y18" s="12"/>
      <c r="Z18" s="12"/>
    </row>
    <row r="19" spans="1:26" ht="18" customHeight="1">
      <c r="A19" s="8"/>
      <c r="B19" s="16" t="s">
        <v>17</v>
      </c>
      <c r="C19" s="29">
        <v>200</v>
      </c>
      <c r="D19" s="24">
        <f t="shared" si="3"/>
        <v>40</v>
      </c>
      <c r="E19" s="22">
        <f t="shared" si="4"/>
        <v>6.6666666666666664E-4</v>
      </c>
      <c r="F19" s="12"/>
      <c r="G19" s="12"/>
      <c r="H19" s="12"/>
      <c r="I19" s="12"/>
      <c r="J19" s="12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" customHeight="1">
      <c r="A20" s="8"/>
      <c r="B20" s="16" t="s">
        <v>18</v>
      </c>
      <c r="C20" s="25">
        <v>200</v>
      </c>
      <c r="D20" s="24">
        <f t="shared" si="3"/>
        <v>40</v>
      </c>
      <c r="E20" s="22">
        <f t="shared" si="4"/>
        <v>6.6666666666666664E-4</v>
      </c>
      <c r="F20" s="12"/>
      <c r="G20" s="12"/>
      <c r="H20" s="12"/>
      <c r="I20" s="12"/>
      <c r="J20" s="12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" customHeight="1">
      <c r="A21" s="8"/>
      <c r="B21" s="16"/>
      <c r="C21" s="24"/>
      <c r="D21" s="24"/>
      <c r="E21" s="22"/>
      <c r="F21" s="12"/>
      <c r="G21" s="12"/>
      <c r="H21" s="12"/>
      <c r="I21" s="12"/>
      <c r="J21" s="12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" customHeight="1">
      <c r="A22" s="8"/>
      <c r="B22" s="26" t="s">
        <v>19</v>
      </c>
      <c r="C22" s="27">
        <f t="shared" ref="C22:E22" si="5">SUM(C17:C20)</f>
        <v>160400</v>
      </c>
      <c r="D22" s="27">
        <f t="shared" si="5"/>
        <v>32080</v>
      </c>
      <c r="E22" s="28">
        <f t="shared" si="5"/>
        <v>0.53466666666666673</v>
      </c>
      <c r="F22" s="12"/>
      <c r="G22" s="12"/>
      <c r="H22" s="12"/>
      <c r="I22" s="12"/>
      <c r="J22" s="12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" customHeight="1">
      <c r="A23" s="8"/>
      <c r="B23" s="16"/>
      <c r="C23" s="24"/>
      <c r="D23" s="24"/>
      <c r="E23" s="22"/>
      <c r="F23" s="12"/>
      <c r="G23" s="12"/>
      <c r="H23" s="12"/>
      <c r="I23" s="12"/>
      <c r="J23" s="12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" customHeight="1">
      <c r="A24" s="8"/>
      <c r="B24" s="26" t="s">
        <v>20</v>
      </c>
      <c r="C24" s="27">
        <f t="shared" ref="C24:E24" si="6">C22-C11-C12</f>
        <v>85400</v>
      </c>
      <c r="D24" s="27">
        <f t="shared" si="6"/>
        <v>17080</v>
      </c>
      <c r="E24" s="28">
        <f t="shared" si="6"/>
        <v>0.28466666666666673</v>
      </c>
      <c r="F24" s="12"/>
      <c r="G24" s="12"/>
      <c r="H24" s="12"/>
      <c r="I24" s="12"/>
      <c r="J24" s="12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" customHeight="1">
      <c r="A25" s="8"/>
      <c r="B25" s="26" t="s">
        <v>21</v>
      </c>
      <c r="C25" s="27">
        <f t="shared" ref="C25:D25" si="7">C22-C15</f>
        <v>69516.437142857147</v>
      </c>
      <c r="D25" s="27">
        <f t="shared" si="7"/>
        <v>13903.287428571428</v>
      </c>
      <c r="E25" s="28">
        <f>C25/$C$7</f>
        <v>0.23172145714285716</v>
      </c>
      <c r="F25" s="12"/>
      <c r="G25" s="12"/>
      <c r="H25" s="12"/>
      <c r="I25" s="12"/>
      <c r="J25" s="12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" customHeight="1">
      <c r="A26" s="1"/>
      <c r="B26" s="26" t="s">
        <v>22</v>
      </c>
      <c r="C26" s="30">
        <f>C25/C22</f>
        <v>0.43339424652654079</v>
      </c>
      <c r="D26" s="27"/>
      <c r="E26" s="28"/>
      <c r="F26" s="4"/>
      <c r="G26" s="4"/>
      <c r="H26" s="4"/>
      <c r="I26" s="4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  <c r="Z26" s="1"/>
    </row>
    <row r="27" spans="1:26" ht="12.75" customHeight="1">
      <c r="A27" s="1"/>
      <c r="B27" s="26"/>
      <c r="C27" s="27"/>
      <c r="D27" s="27"/>
      <c r="E27" s="28"/>
      <c r="F27" s="4"/>
      <c r="G27" s="4"/>
      <c r="H27" s="4"/>
      <c r="I27" s="4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1"/>
    </row>
    <row r="28" spans="1:26" ht="12.75" customHeight="1">
      <c r="A28" s="1"/>
      <c r="B28" s="2"/>
      <c r="C28" s="2"/>
      <c r="D28" s="2"/>
      <c r="E28" s="3"/>
      <c r="F28" s="4"/>
      <c r="G28" s="4"/>
      <c r="H28" s="4"/>
      <c r="I28" s="4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2"/>
      <c r="C29" s="2"/>
      <c r="D29" s="2"/>
      <c r="E29" s="3"/>
      <c r="F29" s="4"/>
      <c r="G29" s="4"/>
      <c r="H29" s="4"/>
      <c r="I29" s="4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31"/>
      <c r="B30" s="32"/>
      <c r="C30" s="32"/>
      <c r="D30" s="32"/>
      <c r="E30" s="32"/>
      <c r="F30" s="33"/>
      <c r="G30" s="33"/>
      <c r="H30" s="33"/>
      <c r="I30" s="33"/>
      <c r="J30" s="33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3"/>
      <c r="W30" s="31"/>
      <c r="X30" s="31"/>
      <c r="Y30" s="31"/>
      <c r="Z30" s="31"/>
    </row>
    <row r="31" spans="1:26" ht="12.75" customHeight="1">
      <c r="A31" s="31"/>
      <c r="B31" s="32"/>
      <c r="C31" s="32"/>
      <c r="D31" s="32"/>
      <c r="E31" s="32"/>
      <c r="F31" s="33"/>
      <c r="G31" s="33"/>
      <c r="H31" s="33"/>
      <c r="I31" s="33"/>
      <c r="J31" s="33"/>
      <c r="K31" s="31"/>
      <c r="L31" s="31"/>
      <c r="M31" s="31"/>
      <c r="N31" s="31"/>
      <c r="O31" s="31"/>
      <c r="P31" s="34"/>
      <c r="Q31" s="34"/>
      <c r="R31" s="34"/>
      <c r="S31" s="34"/>
      <c r="T31" s="34"/>
      <c r="U31" s="34"/>
      <c r="V31" s="33"/>
      <c r="W31" s="31"/>
      <c r="X31" s="31"/>
      <c r="Y31" s="31"/>
      <c r="Z31" s="31"/>
    </row>
    <row r="32" spans="1:26" ht="12.75" customHeight="1">
      <c r="A32" s="31"/>
      <c r="B32" s="32"/>
      <c r="C32" s="32"/>
      <c r="D32" s="35"/>
      <c r="E32" s="32"/>
      <c r="F32" s="33"/>
      <c r="G32" s="33"/>
      <c r="H32" s="33"/>
      <c r="I32" s="33"/>
      <c r="J32" s="33"/>
      <c r="K32" s="31"/>
      <c r="L32" s="31"/>
      <c r="M32" s="31"/>
      <c r="N32" s="31"/>
      <c r="O32" s="31"/>
      <c r="P32" s="34"/>
      <c r="Q32" s="36"/>
      <c r="R32" s="36"/>
      <c r="S32" s="36"/>
      <c r="T32" s="34"/>
      <c r="U32" s="34"/>
      <c r="V32" s="33"/>
      <c r="W32" s="31"/>
      <c r="X32" s="31"/>
      <c r="Y32" s="31"/>
      <c r="Z32" s="31"/>
    </row>
    <row r="33" spans="1:26" ht="12.75" customHeight="1">
      <c r="A33" s="31"/>
      <c r="B33" s="32"/>
      <c r="C33" s="32"/>
      <c r="D33" s="32"/>
      <c r="E33" s="32"/>
      <c r="F33" s="33"/>
      <c r="G33" s="33"/>
      <c r="H33" s="33"/>
      <c r="I33" s="33"/>
      <c r="J33" s="33"/>
      <c r="K33" s="31"/>
      <c r="L33" s="31"/>
      <c r="M33" s="31"/>
      <c r="N33" s="31"/>
      <c r="O33" s="31"/>
      <c r="P33" s="34"/>
      <c r="Q33" s="36"/>
      <c r="R33" s="37" t="s">
        <v>23</v>
      </c>
      <c r="S33" s="37" t="s">
        <v>24</v>
      </c>
      <c r="T33" s="34"/>
      <c r="U33" s="34"/>
      <c r="V33" s="33"/>
      <c r="W33" s="31"/>
      <c r="X33" s="31"/>
      <c r="Y33" s="31"/>
      <c r="Z33" s="31"/>
    </row>
    <row r="34" spans="1:26" ht="12.75" customHeight="1">
      <c r="A34" s="31"/>
      <c r="B34" s="32"/>
      <c r="C34" s="32"/>
      <c r="D34" s="35"/>
      <c r="E34" s="32"/>
      <c r="F34" s="33"/>
      <c r="G34" s="33"/>
      <c r="H34" s="33"/>
      <c r="I34" s="33"/>
      <c r="J34" s="33"/>
      <c r="K34" s="31"/>
      <c r="L34" s="31"/>
      <c r="M34" s="31"/>
      <c r="N34" s="31"/>
      <c r="O34" s="31"/>
      <c r="P34" s="34"/>
      <c r="Q34" s="38" t="s">
        <v>25</v>
      </c>
      <c r="R34" s="39"/>
      <c r="S34" s="39"/>
      <c r="T34" s="34"/>
      <c r="U34" s="34"/>
      <c r="V34" s="33"/>
      <c r="W34" s="31"/>
      <c r="X34" s="31"/>
      <c r="Y34" s="31"/>
      <c r="Z34" s="31"/>
    </row>
    <row r="35" spans="1:26" ht="12.75" customHeight="1">
      <c r="A35" s="40"/>
      <c r="B35" s="32"/>
      <c r="C35" s="32"/>
      <c r="D35" s="32"/>
      <c r="E35" s="32"/>
      <c r="F35" s="33"/>
      <c r="G35" s="33"/>
      <c r="H35" s="33"/>
      <c r="I35" s="33"/>
      <c r="J35" s="33"/>
      <c r="K35" s="31"/>
      <c r="L35" s="31"/>
      <c r="M35" s="31"/>
      <c r="N35" s="31"/>
      <c r="O35" s="31"/>
      <c r="P35" s="34"/>
      <c r="Q35" s="38" t="s">
        <v>26</v>
      </c>
      <c r="R35" s="39"/>
      <c r="S35" s="39">
        <f>D11+D12</f>
        <v>15000</v>
      </c>
      <c r="T35" s="34"/>
      <c r="U35" s="34"/>
      <c r="V35" s="33"/>
      <c r="W35" s="31"/>
      <c r="X35" s="31"/>
      <c r="Y35" s="31"/>
      <c r="Z35" s="31"/>
    </row>
    <row r="36" spans="1:26" ht="12.75" customHeight="1">
      <c r="A36" s="40"/>
      <c r="B36" s="32"/>
      <c r="C36" s="32"/>
      <c r="D36" s="32"/>
      <c r="E36" s="32"/>
      <c r="F36" s="33"/>
      <c r="G36" s="33"/>
      <c r="H36" s="33"/>
      <c r="I36" s="33"/>
      <c r="J36" s="33"/>
      <c r="K36" s="31"/>
      <c r="L36" s="31"/>
      <c r="M36" s="31"/>
      <c r="N36" s="31"/>
      <c r="O36" s="31"/>
      <c r="P36" s="34"/>
      <c r="Q36" s="41" t="s">
        <v>27</v>
      </c>
      <c r="R36" s="39"/>
      <c r="S36" s="39"/>
      <c r="T36" s="34"/>
      <c r="U36" s="34"/>
      <c r="V36" s="33"/>
      <c r="W36" s="31"/>
      <c r="X36" s="31"/>
      <c r="Y36" s="31"/>
      <c r="Z36" s="31"/>
    </row>
    <row r="37" spans="1:26" ht="12.75" customHeight="1">
      <c r="A37" s="40"/>
      <c r="B37" s="32"/>
      <c r="C37" s="32"/>
      <c r="D37" s="32"/>
      <c r="E37" s="32"/>
      <c r="F37" s="33"/>
      <c r="G37" s="33"/>
      <c r="H37" s="33"/>
      <c r="I37" s="33"/>
      <c r="J37" s="33"/>
      <c r="K37" s="31"/>
      <c r="L37" s="31"/>
      <c r="M37" s="31"/>
      <c r="N37" s="31"/>
      <c r="O37" s="31"/>
      <c r="P37" s="34"/>
      <c r="Q37" s="41" t="s">
        <v>28</v>
      </c>
      <c r="R37" s="39">
        <f>D22</f>
        <v>32080</v>
      </c>
      <c r="S37" s="39">
        <f>D24</f>
        <v>17080</v>
      </c>
      <c r="T37" s="34"/>
      <c r="U37" s="34"/>
      <c r="V37" s="33"/>
      <c r="W37" s="31"/>
      <c r="X37" s="31"/>
      <c r="Y37" s="31"/>
      <c r="Z37" s="31"/>
    </row>
    <row r="38" spans="1:26" ht="12" customHeight="1">
      <c r="A38" s="40"/>
      <c r="B38" s="2"/>
      <c r="C38" s="2"/>
      <c r="D38" s="2"/>
      <c r="E38" s="3"/>
      <c r="F38" s="4"/>
      <c r="G38" s="4"/>
      <c r="H38" s="4"/>
      <c r="I38" s="4"/>
      <c r="J38" s="4"/>
      <c r="K38" s="1"/>
      <c r="L38" s="1"/>
      <c r="M38" s="1"/>
      <c r="N38" s="1"/>
      <c r="O38" s="1"/>
      <c r="P38" s="36"/>
      <c r="Q38" s="42"/>
      <c r="R38" s="39"/>
      <c r="S38" s="36"/>
      <c r="T38" s="36"/>
      <c r="U38" s="36"/>
      <c r="V38" s="4"/>
      <c r="W38" s="1"/>
      <c r="X38" s="1"/>
      <c r="Y38" s="1"/>
      <c r="Z38" s="1"/>
    </row>
    <row r="39" spans="1:26" ht="12.75" customHeight="1">
      <c r="A39" s="40"/>
      <c r="B39" s="2"/>
      <c r="C39" s="2"/>
      <c r="D39" s="2"/>
      <c r="E39" s="3"/>
      <c r="F39" s="4"/>
      <c r="G39" s="4"/>
      <c r="H39" s="4"/>
      <c r="I39" s="4"/>
      <c r="J39" s="4"/>
      <c r="K39" s="1"/>
      <c r="L39" s="1"/>
      <c r="M39" s="1"/>
      <c r="N39" s="1"/>
      <c r="O39" s="1"/>
      <c r="P39" s="36"/>
      <c r="Q39" s="36"/>
      <c r="R39" s="37" t="s">
        <v>29</v>
      </c>
      <c r="S39" s="37" t="s">
        <v>30</v>
      </c>
      <c r="T39" s="36"/>
      <c r="U39" s="36"/>
      <c r="V39" s="4"/>
      <c r="W39" s="1"/>
      <c r="X39" s="1"/>
      <c r="Y39" s="1"/>
      <c r="Z39" s="1"/>
    </row>
    <row r="40" spans="1:26" ht="12.75" customHeight="1">
      <c r="A40" s="1"/>
      <c r="B40" s="2"/>
      <c r="C40" s="2"/>
      <c r="D40" s="2"/>
      <c r="E40" s="3"/>
      <c r="F40" s="4"/>
      <c r="G40" s="4"/>
      <c r="H40" s="4"/>
      <c r="I40" s="4"/>
      <c r="J40" s="4"/>
      <c r="K40" s="1"/>
      <c r="L40" s="1"/>
      <c r="M40" s="1"/>
      <c r="N40" s="1"/>
      <c r="O40" s="1"/>
      <c r="P40" s="36"/>
      <c r="Q40" s="38" t="s">
        <v>26</v>
      </c>
      <c r="R40" s="43"/>
      <c r="S40" s="43">
        <f>D11+D12</f>
        <v>15000</v>
      </c>
      <c r="T40" s="36"/>
      <c r="U40" s="36"/>
      <c r="V40" s="4"/>
      <c r="W40" s="1"/>
      <c r="X40" s="1"/>
      <c r="Y40" s="1"/>
      <c r="Z40" s="1"/>
    </row>
    <row r="41" spans="1:26" ht="12.75" customHeight="1">
      <c r="A41" s="1"/>
      <c r="B41" s="2"/>
      <c r="C41" s="2"/>
      <c r="D41" s="2"/>
      <c r="E41" s="3"/>
      <c r="F41" s="4"/>
      <c r="G41" s="4"/>
      <c r="H41" s="4"/>
      <c r="I41" s="4"/>
      <c r="J41" s="4"/>
      <c r="K41" s="1"/>
      <c r="L41" s="1"/>
      <c r="M41" s="1"/>
      <c r="N41" s="1"/>
      <c r="O41" s="1"/>
      <c r="P41" s="36"/>
      <c r="Q41" s="38" t="s">
        <v>31</v>
      </c>
      <c r="R41" s="43"/>
      <c r="S41" s="43">
        <f>D13</f>
        <v>3176.7125714285712</v>
      </c>
      <c r="T41" s="36"/>
      <c r="U41" s="36"/>
      <c r="V41" s="4"/>
      <c r="W41" s="1"/>
      <c r="X41" s="1"/>
      <c r="Y41" s="1"/>
      <c r="Z41" s="1"/>
    </row>
    <row r="42" spans="1:26" ht="12.75" customHeight="1">
      <c r="A42" s="1"/>
      <c r="B42" s="2"/>
      <c r="C42" s="2"/>
      <c r="D42" s="2"/>
      <c r="E42" s="3"/>
      <c r="F42" s="4"/>
      <c r="G42" s="4"/>
      <c r="H42" s="4"/>
      <c r="I42" s="4"/>
      <c r="J42" s="4"/>
      <c r="K42" s="1"/>
      <c r="L42" s="1"/>
      <c r="M42" s="1"/>
      <c r="N42" s="1"/>
      <c r="O42" s="1"/>
      <c r="P42" s="36"/>
      <c r="Q42" s="41" t="s">
        <v>27</v>
      </c>
      <c r="R42" s="43"/>
      <c r="S42" s="43"/>
      <c r="T42" s="36"/>
      <c r="U42" s="36"/>
      <c r="V42" s="4"/>
      <c r="W42" s="1"/>
      <c r="X42" s="1"/>
      <c r="Y42" s="1"/>
      <c r="Z42" s="1"/>
    </row>
    <row r="43" spans="1:26" ht="12.75" customHeight="1">
      <c r="A43" s="44"/>
      <c r="B43" s="45"/>
      <c r="C43" s="45"/>
      <c r="D43" s="45"/>
      <c r="E43" s="45"/>
      <c r="F43" s="46"/>
      <c r="G43" s="46"/>
      <c r="H43" s="46"/>
      <c r="I43" s="46"/>
      <c r="J43" s="46"/>
      <c r="K43" s="44"/>
      <c r="L43" s="44"/>
      <c r="M43" s="44"/>
      <c r="N43" s="44"/>
      <c r="O43" s="44"/>
      <c r="P43" s="47"/>
      <c r="Q43" s="41" t="s">
        <v>29</v>
      </c>
      <c r="R43" s="43">
        <f>D22</f>
        <v>32080</v>
      </c>
      <c r="S43" s="43">
        <f>D25</f>
        <v>13903.287428571428</v>
      </c>
      <c r="T43" s="47"/>
      <c r="U43" s="47"/>
      <c r="V43" s="46"/>
      <c r="W43" s="44"/>
      <c r="X43" s="44"/>
      <c r="Y43" s="44"/>
      <c r="Z43" s="44"/>
    </row>
    <row r="44" spans="1:26" ht="12.75" customHeight="1">
      <c r="A44" s="1"/>
      <c r="B44" s="2"/>
      <c r="C44" s="2"/>
      <c r="D44" s="2"/>
      <c r="E44" s="3"/>
      <c r="F44" s="4"/>
      <c r="G44" s="4"/>
      <c r="H44" s="4"/>
      <c r="I44" s="4"/>
      <c r="J44" s="4"/>
      <c r="K44" s="1"/>
      <c r="L44" s="1"/>
      <c r="M44" s="1"/>
      <c r="N44" s="1"/>
      <c r="O44" s="1"/>
      <c r="P44" s="36"/>
      <c r="Q44" s="48"/>
      <c r="R44" s="49"/>
      <c r="S44" s="36"/>
      <c r="T44" s="36"/>
      <c r="U44" s="36"/>
      <c r="V44" s="4"/>
      <c r="W44" s="1"/>
      <c r="X44" s="1"/>
      <c r="Y44" s="1"/>
      <c r="Z44" s="1"/>
    </row>
    <row r="45" spans="1:26" ht="12.75" customHeight="1">
      <c r="A45" s="50"/>
      <c r="B45" s="2"/>
      <c r="C45" s="2"/>
      <c r="D45" s="2"/>
      <c r="E45" s="2"/>
      <c r="F45" s="51"/>
      <c r="G45" s="51"/>
      <c r="H45" s="51"/>
      <c r="I45" s="51"/>
      <c r="J45" s="51"/>
      <c r="K45" s="50"/>
      <c r="L45" s="50"/>
      <c r="M45" s="50"/>
      <c r="N45" s="50"/>
      <c r="O45" s="50"/>
      <c r="P45" s="52"/>
      <c r="Q45" s="36"/>
      <c r="R45" s="36"/>
      <c r="S45" s="36"/>
      <c r="T45" s="52"/>
      <c r="U45" s="52"/>
      <c r="V45" s="51"/>
      <c r="W45" s="50"/>
      <c r="X45" s="50"/>
      <c r="Y45" s="50"/>
      <c r="Z45" s="50"/>
    </row>
    <row r="46" spans="1:26" ht="12.75" customHeight="1">
      <c r="A46" s="1"/>
      <c r="B46" s="2"/>
      <c r="C46" s="2"/>
      <c r="D46" s="2"/>
      <c r="E46" s="3"/>
      <c r="F46" s="4"/>
      <c r="G46" s="4"/>
      <c r="H46" s="4"/>
      <c r="I46" s="4"/>
      <c r="J46" s="4"/>
      <c r="K46" s="1"/>
      <c r="L46" s="1"/>
      <c r="M46" s="1"/>
      <c r="N46" s="1"/>
      <c r="O46" s="1"/>
      <c r="P46" s="36"/>
      <c r="Q46" s="36"/>
      <c r="R46" s="53"/>
      <c r="S46" s="36"/>
      <c r="T46" s="36"/>
      <c r="U46" s="36"/>
      <c r="V46" s="4"/>
      <c r="W46" s="1"/>
      <c r="X46" s="1"/>
      <c r="Y46" s="1"/>
      <c r="Z46" s="1"/>
    </row>
    <row r="47" spans="1:26" ht="12.75" customHeight="1">
      <c r="A47" s="1"/>
      <c r="B47" s="2"/>
      <c r="C47" s="2"/>
      <c r="D47" s="2"/>
      <c r="E47" s="3"/>
      <c r="F47" s="4"/>
      <c r="G47" s="4"/>
      <c r="H47" s="4"/>
      <c r="I47" s="4"/>
      <c r="J47" s="4"/>
      <c r="K47" s="1"/>
      <c r="L47" s="1"/>
      <c r="M47" s="1"/>
      <c r="N47" s="1"/>
      <c r="O47" s="1"/>
      <c r="P47" s="36"/>
      <c r="Q47" s="36"/>
      <c r="R47" s="53"/>
      <c r="S47" s="47"/>
      <c r="T47" s="36"/>
      <c r="U47" s="36"/>
      <c r="V47" s="4"/>
      <c r="W47" s="1"/>
      <c r="X47" s="1"/>
      <c r="Y47" s="1"/>
      <c r="Z47" s="1"/>
    </row>
    <row r="48" spans="1:26" ht="12.75" customHeight="1">
      <c r="A48" s="1"/>
      <c r="B48" s="2"/>
      <c r="C48" s="2"/>
      <c r="D48" s="2"/>
      <c r="E48" s="3"/>
      <c r="F48" s="4"/>
      <c r="G48" s="4"/>
      <c r="H48" s="4"/>
      <c r="I48" s="4"/>
      <c r="J48" s="4"/>
      <c r="K48" s="1"/>
      <c r="L48" s="1"/>
      <c r="M48" s="1"/>
      <c r="N48" s="1"/>
      <c r="O48" s="1"/>
      <c r="P48" s="36"/>
      <c r="Q48" s="36"/>
      <c r="R48" s="53"/>
      <c r="S48" s="36"/>
      <c r="T48" s="36"/>
      <c r="U48" s="36"/>
      <c r="V48" s="4"/>
      <c r="W48" s="1"/>
      <c r="X48" s="1"/>
      <c r="Y48" s="1"/>
      <c r="Z48" s="1"/>
    </row>
    <row r="49" spans="1:26" ht="12.75" customHeight="1">
      <c r="A49" s="1"/>
      <c r="B49" s="2"/>
      <c r="C49" s="2"/>
      <c r="D49" s="2"/>
      <c r="E49" s="3"/>
      <c r="F49" s="4"/>
      <c r="G49" s="4"/>
      <c r="H49" s="4"/>
      <c r="I49" s="4"/>
      <c r="J49" s="4"/>
      <c r="K49" s="1"/>
      <c r="L49" s="1"/>
      <c r="M49" s="1"/>
      <c r="N49" s="1"/>
      <c r="O49" s="54"/>
      <c r="P49" s="37"/>
      <c r="Q49" s="52"/>
      <c r="R49" s="55"/>
      <c r="S49" s="52"/>
      <c r="T49" s="36"/>
      <c r="U49" s="36"/>
      <c r="V49" s="4"/>
      <c r="W49" s="1"/>
      <c r="X49" s="1"/>
      <c r="Y49" s="1"/>
      <c r="Z49" s="1"/>
    </row>
    <row r="50" spans="1:26" ht="12.75" customHeight="1">
      <c r="A50" s="1"/>
      <c r="B50" s="2"/>
      <c r="C50" s="2"/>
      <c r="D50" s="2"/>
      <c r="E50" s="3"/>
      <c r="F50" s="4"/>
      <c r="G50" s="4"/>
      <c r="H50" s="4"/>
      <c r="I50" s="4"/>
      <c r="J50" s="4"/>
      <c r="K50" s="1"/>
      <c r="L50" s="1"/>
      <c r="M50" s="1"/>
      <c r="N50" s="1"/>
      <c r="O50" s="56"/>
      <c r="P50" s="1"/>
      <c r="Q50" s="4"/>
      <c r="R50" s="57"/>
      <c r="S50" s="4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2"/>
      <c r="C51" s="2"/>
      <c r="D51" s="2"/>
      <c r="E51" s="3"/>
      <c r="F51" s="4"/>
      <c r="G51" s="4"/>
      <c r="H51" s="4"/>
      <c r="I51" s="4"/>
      <c r="J51" s="4"/>
      <c r="K51" s="1"/>
      <c r="L51" s="1"/>
      <c r="M51" s="1"/>
      <c r="N51" s="1"/>
      <c r="O51" s="1"/>
      <c r="P51" s="1"/>
      <c r="Q51" s="4"/>
      <c r="R51" s="57"/>
      <c r="S51" s="4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2"/>
      <c r="C52" s="2"/>
      <c r="D52" s="2"/>
      <c r="E52" s="3"/>
      <c r="F52" s="4"/>
      <c r="G52" s="4"/>
      <c r="H52" s="4"/>
      <c r="I52" s="4"/>
      <c r="J52" s="4"/>
      <c r="K52" s="1"/>
      <c r="L52" s="1"/>
      <c r="M52" s="1"/>
      <c r="N52" s="1"/>
      <c r="O52" s="1"/>
      <c r="P52" s="1"/>
      <c r="Q52" s="3"/>
      <c r="R52" s="3"/>
      <c r="S52" s="3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2"/>
      <c r="C53" s="2"/>
      <c r="D53" s="2"/>
      <c r="E53" s="3"/>
      <c r="F53" s="4"/>
      <c r="G53" s="4"/>
      <c r="H53" s="4"/>
      <c r="I53" s="4"/>
      <c r="J53" s="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2"/>
      <c r="C54" s="2"/>
      <c r="D54" s="2"/>
      <c r="E54" s="3"/>
      <c r="F54" s="4"/>
      <c r="G54" s="4"/>
      <c r="H54" s="4"/>
      <c r="I54" s="4"/>
      <c r="J54" s="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2"/>
      <c r="C55" s="2"/>
      <c r="D55" s="2"/>
      <c r="E55" s="3"/>
      <c r="F55" s="4"/>
      <c r="G55" s="4"/>
      <c r="H55" s="4"/>
      <c r="I55" s="4"/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2"/>
      <c r="C56" s="2"/>
      <c r="D56" s="2"/>
      <c r="E56" s="3"/>
      <c r="F56" s="4"/>
      <c r="G56" s="4"/>
      <c r="H56" s="4"/>
      <c r="I56" s="4"/>
      <c r="J56" s="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2"/>
      <c r="C57" s="2"/>
      <c r="D57" s="2"/>
      <c r="E57" s="3"/>
      <c r="F57" s="4"/>
      <c r="G57" s="4"/>
      <c r="H57" s="4"/>
      <c r="I57" s="4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2"/>
      <c r="D58" s="2"/>
      <c r="E58" s="3"/>
      <c r="F58" s="4"/>
      <c r="G58" s="4"/>
      <c r="H58" s="4"/>
      <c r="I58" s="4"/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2"/>
      <c r="D59" s="2"/>
      <c r="E59" s="3"/>
      <c r="F59" s="4"/>
      <c r="G59" s="4"/>
      <c r="H59" s="4"/>
      <c r="I59" s="4"/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2"/>
      <c r="D60" s="2"/>
      <c r="E60" s="3"/>
      <c r="F60" s="4"/>
      <c r="G60" s="4"/>
      <c r="H60" s="4"/>
      <c r="I60" s="4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2"/>
      <c r="D61" s="2"/>
      <c r="E61" s="3"/>
      <c r="F61" s="4"/>
      <c r="G61" s="4"/>
      <c r="H61" s="4"/>
      <c r="I61" s="4"/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2"/>
      <c r="D62" s="2"/>
      <c r="E62" s="3"/>
      <c r="F62" s="4"/>
      <c r="G62" s="4"/>
      <c r="H62" s="4"/>
      <c r="I62" s="4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2"/>
      <c r="D63" s="2"/>
      <c r="E63" s="3"/>
      <c r="F63" s="4"/>
      <c r="G63" s="4"/>
      <c r="H63" s="4"/>
      <c r="I63" s="4"/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2"/>
      <c r="D64" s="2"/>
      <c r="E64" s="3"/>
      <c r="F64" s="4"/>
      <c r="G64" s="4"/>
      <c r="H64" s="4"/>
      <c r="I64" s="4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2"/>
      <c r="D65" s="2"/>
      <c r="E65" s="3"/>
      <c r="F65" s="4"/>
      <c r="G65" s="4"/>
      <c r="H65" s="4"/>
      <c r="I65" s="4"/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2"/>
      <c r="D66" s="2"/>
      <c r="E66" s="3"/>
      <c r="F66" s="4"/>
      <c r="G66" s="4"/>
      <c r="H66" s="4"/>
      <c r="I66" s="4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2"/>
      <c r="D67" s="2"/>
      <c r="E67" s="3"/>
      <c r="F67" s="4"/>
      <c r="G67" s="4"/>
      <c r="H67" s="4"/>
      <c r="I67" s="4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2"/>
      <c r="D68" s="2"/>
      <c r="E68" s="3"/>
      <c r="F68" s="4"/>
      <c r="G68" s="4"/>
      <c r="H68" s="4"/>
      <c r="I68" s="4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2"/>
      <c r="D69" s="2"/>
      <c r="E69" s="3"/>
      <c r="F69" s="4"/>
      <c r="G69" s="4"/>
      <c r="H69" s="4"/>
      <c r="I69" s="4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2"/>
      <c r="D70" s="2"/>
      <c r="E70" s="3"/>
      <c r="F70" s="4"/>
      <c r="G70" s="4"/>
      <c r="H70" s="4"/>
      <c r="I70" s="4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2"/>
      <c r="D71" s="2"/>
      <c r="E71" s="3"/>
      <c r="F71" s="4"/>
      <c r="G71" s="4"/>
      <c r="H71" s="4"/>
      <c r="I71" s="4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2"/>
      <c r="D72" s="2"/>
      <c r="E72" s="3"/>
      <c r="F72" s="4"/>
      <c r="G72" s="4"/>
      <c r="H72" s="4"/>
      <c r="I72" s="4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2"/>
      <c r="D73" s="2"/>
      <c r="E73" s="3"/>
      <c r="F73" s="4"/>
      <c r="G73" s="4"/>
      <c r="H73" s="4"/>
      <c r="I73" s="4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2"/>
      <c r="D74" s="2"/>
      <c r="E74" s="3"/>
      <c r="F74" s="4"/>
      <c r="G74" s="4"/>
      <c r="H74" s="4"/>
      <c r="I74" s="4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2"/>
      <c r="D75" s="2"/>
      <c r="E75" s="3"/>
      <c r="F75" s="4"/>
      <c r="G75" s="4"/>
      <c r="H75" s="4"/>
      <c r="I75" s="4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2"/>
      <c r="D76" s="2"/>
      <c r="E76" s="3"/>
      <c r="F76" s="4"/>
      <c r="G76" s="4"/>
      <c r="H76" s="4"/>
      <c r="I76" s="4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2"/>
      <c r="D77" s="2"/>
      <c r="E77" s="3"/>
      <c r="F77" s="4"/>
      <c r="G77" s="4"/>
      <c r="H77" s="4"/>
      <c r="I77" s="4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2"/>
      <c r="D78" s="2"/>
      <c r="E78" s="3"/>
      <c r="F78" s="4"/>
      <c r="G78" s="4"/>
      <c r="H78" s="4"/>
      <c r="I78" s="4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2"/>
      <c r="D79" s="2"/>
      <c r="E79" s="3"/>
      <c r="F79" s="4"/>
      <c r="G79" s="4"/>
      <c r="H79" s="4"/>
      <c r="I79" s="4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2"/>
      <c r="D80" s="2"/>
      <c r="E80" s="3"/>
      <c r="F80" s="4"/>
      <c r="G80" s="4"/>
      <c r="H80" s="4"/>
      <c r="I80" s="4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2"/>
      <c r="D81" s="2"/>
      <c r="E81" s="3"/>
      <c r="F81" s="4"/>
      <c r="G81" s="4"/>
      <c r="H81" s="4"/>
      <c r="I81" s="4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2"/>
      <c r="D82" s="2"/>
      <c r="E82" s="3"/>
      <c r="F82" s="4"/>
      <c r="G82" s="4"/>
      <c r="H82" s="4"/>
      <c r="I82" s="4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2"/>
      <c r="D83" s="2"/>
      <c r="E83" s="3"/>
      <c r="F83" s="4"/>
      <c r="G83" s="4"/>
      <c r="H83" s="4"/>
      <c r="I83" s="4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2"/>
      <c r="D84" s="2"/>
      <c r="E84" s="3"/>
      <c r="F84" s="4"/>
      <c r="G84" s="4"/>
      <c r="H84" s="4"/>
      <c r="I84" s="4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2"/>
      <c r="D85" s="2"/>
      <c r="E85" s="3"/>
      <c r="F85" s="4"/>
      <c r="G85" s="4"/>
      <c r="H85" s="4"/>
      <c r="I85" s="4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2"/>
      <c r="D86" s="2"/>
      <c r="E86" s="3"/>
      <c r="F86" s="4"/>
      <c r="G86" s="4"/>
      <c r="H86" s="4"/>
      <c r="I86" s="4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2"/>
      <c r="D87" s="2"/>
      <c r="E87" s="3"/>
      <c r="F87" s="4"/>
      <c r="G87" s="4"/>
      <c r="H87" s="4"/>
      <c r="I87" s="4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2"/>
      <c r="D88" s="2"/>
      <c r="E88" s="3"/>
      <c r="F88" s="4"/>
      <c r="G88" s="4"/>
      <c r="H88" s="4"/>
      <c r="I88" s="4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2"/>
      <c r="D89" s="2"/>
      <c r="E89" s="3"/>
      <c r="F89" s="4"/>
      <c r="G89" s="4"/>
      <c r="H89" s="4"/>
      <c r="I89" s="4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2"/>
      <c r="D90" s="2"/>
      <c r="E90" s="3"/>
      <c r="F90" s="4"/>
      <c r="G90" s="4"/>
      <c r="H90" s="4"/>
      <c r="I90" s="4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2"/>
      <c r="D91" s="2"/>
      <c r="E91" s="3"/>
      <c r="F91" s="4"/>
      <c r="G91" s="4"/>
      <c r="H91" s="4"/>
      <c r="I91" s="4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2"/>
      <c r="D92" s="2"/>
      <c r="E92" s="3"/>
      <c r="F92" s="4"/>
      <c r="G92" s="4"/>
      <c r="H92" s="4"/>
      <c r="I92" s="4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2"/>
      <c r="D93" s="2"/>
      <c r="E93" s="3"/>
      <c r="F93" s="4"/>
      <c r="G93" s="4"/>
      <c r="H93" s="4"/>
      <c r="I93" s="4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2"/>
      <c r="D94" s="2"/>
      <c r="E94" s="3"/>
      <c r="F94" s="4"/>
      <c r="G94" s="4"/>
      <c r="H94" s="4"/>
      <c r="I94" s="4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2"/>
      <c r="D95" s="2"/>
      <c r="E95" s="3"/>
      <c r="F95" s="4"/>
      <c r="G95" s="4"/>
      <c r="H95" s="4"/>
      <c r="I95" s="4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2"/>
      <c r="D96" s="2"/>
      <c r="E96" s="3"/>
      <c r="F96" s="4"/>
      <c r="G96" s="4"/>
      <c r="H96" s="4"/>
      <c r="I96" s="4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2"/>
      <c r="D97" s="2"/>
      <c r="E97" s="3"/>
      <c r="F97" s="4"/>
      <c r="G97" s="4"/>
      <c r="H97" s="4"/>
      <c r="I97" s="4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2"/>
      <c r="D98" s="2"/>
      <c r="E98" s="3"/>
      <c r="F98" s="4"/>
      <c r="G98" s="4"/>
      <c r="H98" s="4"/>
      <c r="I98" s="4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2"/>
      <c r="D99" s="2"/>
      <c r="E99" s="3"/>
      <c r="F99" s="4"/>
      <c r="G99" s="4"/>
      <c r="H99" s="4"/>
      <c r="I99" s="4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2"/>
      <c r="D100" s="2"/>
      <c r="E100" s="3"/>
      <c r="F100" s="4"/>
      <c r="G100" s="4"/>
      <c r="H100" s="4"/>
      <c r="I100" s="4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2"/>
      <c r="D101" s="2"/>
      <c r="E101" s="3"/>
      <c r="F101" s="4"/>
      <c r="G101" s="4"/>
      <c r="H101" s="4"/>
      <c r="I101" s="4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2"/>
      <c r="D102" s="2"/>
      <c r="E102" s="3"/>
      <c r="F102" s="4"/>
      <c r="G102" s="4"/>
      <c r="H102" s="4"/>
      <c r="I102" s="4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2"/>
      <c r="D103" s="2"/>
      <c r="E103" s="3"/>
      <c r="F103" s="4"/>
      <c r="G103" s="4"/>
      <c r="H103" s="4"/>
      <c r="I103" s="4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2"/>
      <c r="D104" s="2"/>
      <c r="E104" s="3"/>
      <c r="F104" s="4"/>
      <c r="G104" s="4"/>
      <c r="H104" s="4"/>
      <c r="I104" s="4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2"/>
      <c r="D105" s="2"/>
      <c r="E105" s="3"/>
      <c r="F105" s="4"/>
      <c r="G105" s="4"/>
      <c r="H105" s="4"/>
      <c r="I105" s="4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2"/>
      <c r="D106" s="2"/>
      <c r="E106" s="3"/>
      <c r="F106" s="4"/>
      <c r="G106" s="4"/>
      <c r="H106" s="4"/>
      <c r="I106" s="4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2"/>
      <c r="D107" s="2"/>
      <c r="E107" s="3"/>
      <c r="F107" s="4"/>
      <c r="G107" s="4"/>
      <c r="H107" s="4"/>
      <c r="I107" s="4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2"/>
      <c r="D108" s="2"/>
      <c r="E108" s="3"/>
      <c r="F108" s="4"/>
      <c r="G108" s="4"/>
      <c r="H108" s="4"/>
      <c r="I108" s="4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2"/>
      <c r="D109" s="2"/>
      <c r="E109" s="3"/>
      <c r="F109" s="4"/>
      <c r="G109" s="4"/>
      <c r="H109" s="4"/>
      <c r="I109" s="4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2"/>
      <c r="D110" s="2"/>
      <c r="E110" s="3"/>
      <c r="F110" s="4"/>
      <c r="G110" s="4"/>
      <c r="H110" s="4"/>
      <c r="I110" s="4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2"/>
      <c r="D111" s="2"/>
      <c r="E111" s="3"/>
      <c r="F111" s="4"/>
      <c r="G111" s="4"/>
      <c r="H111" s="4"/>
      <c r="I111" s="4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2"/>
      <c r="D112" s="2"/>
      <c r="E112" s="3"/>
      <c r="F112" s="4"/>
      <c r="G112" s="4"/>
      <c r="H112" s="4"/>
      <c r="I112" s="4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2"/>
      <c r="D113" s="2"/>
      <c r="E113" s="3"/>
      <c r="F113" s="4"/>
      <c r="G113" s="4"/>
      <c r="H113" s="4"/>
      <c r="I113" s="4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2"/>
      <c r="D114" s="2"/>
      <c r="E114" s="3"/>
      <c r="F114" s="4"/>
      <c r="G114" s="4"/>
      <c r="H114" s="4"/>
      <c r="I114" s="4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2"/>
      <c r="D115" s="2"/>
      <c r="E115" s="3"/>
      <c r="F115" s="4"/>
      <c r="G115" s="4"/>
      <c r="H115" s="4"/>
      <c r="I115" s="4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2"/>
      <c r="D116" s="2"/>
      <c r="E116" s="3"/>
      <c r="F116" s="4"/>
      <c r="G116" s="4"/>
      <c r="H116" s="4"/>
      <c r="I116" s="4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2"/>
      <c r="D117" s="2"/>
      <c r="E117" s="3"/>
      <c r="F117" s="4"/>
      <c r="G117" s="4"/>
      <c r="H117" s="4"/>
      <c r="I117" s="4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2"/>
      <c r="D118" s="2"/>
      <c r="E118" s="3"/>
      <c r="F118" s="4"/>
      <c r="G118" s="4"/>
      <c r="H118" s="4"/>
      <c r="I118" s="4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2"/>
      <c r="D119" s="2"/>
      <c r="E119" s="3"/>
      <c r="F119" s="4"/>
      <c r="G119" s="4"/>
      <c r="H119" s="4"/>
      <c r="I119" s="4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2"/>
      <c r="D120" s="2"/>
      <c r="E120" s="3"/>
      <c r="F120" s="4"/>
      <c r="G120" s="4"/>
      <c r="H120" s="4"/>
      <c r="I120" s="4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2"/>
      <c r="D121" s="2"/>
      <c r="E121" s="3"/>
      <c r="F121" s="4"/>
      <c r="G121" s="4"/>
      <c r="H121" s="4"/>
      <c r="I121" s="4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2"/>
      <c r="D122" s="2"/>
      <c r="E122" s="3"/>
      <c r="F122" s="4"/>
      <c r="G122" s="4"/>
      <c r="H122" s="4"/>
      <c r="I122" s="4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2"/>
      <c r="D123" s="2"/>
      <c r="E123" s="3"/>
      <c r="F123" s="4"/>
      <c r="G123" s="4"/>
      <c r="H123" s="4"/>
      <c r="I123" s="4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2"/>
      <c r="D124" s="2"/>
      <c r="E124" s="3"/>
      <c r="F124" s="4"/>
      <c r="G124" s="4"/>
      <c r="H124" s="4"/>
      <c r="I124" s="4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2"/>
      <c r="D125" s="2"/>
      <c r="E125" s="3"/>
      <c r="F125" s="4"/>
      <c r="G125" s="4"/>
      <c r="H125" s="4"/>
      <c r="I125" s="4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2"/>
      <c r="D126" s="2"/>
      <c r="E126" s="3"/>
      <c r="F126" s="4"/>
      <c r="G126" s="4"/>
      <c r="H126" s="4"/>
      <c r="I126" s="4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2"/>
      <c r="D127" s="2"/>
      <c r="E127" s="3"/>
      <c r="F127" s="4"/>
      <c r="G127" s="4"/>
      <c r="H127" s="4"/>
      <c r="I127" s="4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2"/>
      <c r="D128" s="2"/>
      <c r="E128" s="3"/>
      <c r="F128" s="4"/>
      <c r="G128" s="4"/>
      <c r="H128" s="4"/>
      <c r="I128" s="4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2"/>
      <c r="D129" s="2"/>
      <c r="E129" s="3"/>
      <c r="F129" s="4"/>
      <c r="G129" s="4"/>
      <c r="H129" s="4"/>
      <c r="I129" s="4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2"/>
      <c r="D130" s="2"/>
      <c r="E130" s="3"/>
      <c r="F130" s="4"/>
      <c r="G130" s="4"/>
      <c r="H130" s="4"/>
      <c r="I130" s="4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2"/>
      <c r="D131" s="2"/>
      <c r="E131" s="3"/>
      <c r="F131" s="4"/>
      <c r="G131" s="4"/>
      <c r="H131" s="4"/>
      <c r="I131" s="4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2"/>
      <c r="D132" s="2"/>
      <c r="E132" s="3"/>
      <c r="F132" s="4"/>
      <c r="G132" s="4"/>
      <c r="H132" s="4"/>
      <c r="I132" s="4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2"/>
      <c r="D133" s="2"/>
      <c r="E133" s="3"/>
      <c r="F133" s="4"/>
      <c r="G133" s="4"/>
      <c r="H133" s="4"/>
      <c r="I133" s="4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2"/>
      <c r="D134" s="2"/>
      <c r="E134" s="3"/>
      <c r="F134" s="4"/>
      <c r="G134" s="4"/>
      <c r="H134" s="4"/>
      <c r="I134" s="4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2"/>
      <c r="D135" s="2"/>
      <c r="E135" s="3"/>
      <c r="F135" s="4"/>
      <c r="G135" s="4"/>
      <c r="H135" s="4"/>
      <c r="I135" s="4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2"/>
      <c r="D136" s="2"/>
      <c r="E136" s="3"/>
      <c r="F136" s="4"/>
      <c r="G136" s="4"/>
      <c r="H136" s="4"/>
      <c r="I136" s="4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2"/>
      <c r="D137" s="2"/>
      <c r="E137" s="3"/>
      <c r="F137" s="4"/>
      <c r="G137" s="4"/>
      <c r="H137" s="4"/>
      <c r="I137" s="4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2"/>
      <c r="D138" s="2"/>
      <c r="E138" s="3"/>
      <c r="F138" s="4"/>
      <c r="G138" s="4"/>
      <c r="H138" s="4"/>
      <c r="I138" s="4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2"/>
      <c r="D139" s="2"/>
      <c r="E139" s="3"/>
      <c r="F139" s="4"/>
      <c r="G139" s="4"/>
      <c r="H139" s="4"/>
      <c r="I139" s="4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2"/>
      <c r="D140" s="2"/>
      <c r="E140" s="3"/>
      <c r="F140" s="4"/>
      <c r="G140" s="4"/>
      <c r="H140" s="4"/>
      <c r="I140" s="4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2"/>
      <c r="D141" s="2"/>
      <c r="E141" s="3"/>
      <c r="F141" s="4"/>
      <c r="G141" s="4"/>
      <c r="H141" s="4"/>
      <c r="I141" s="4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2"/>
      <c r="D142" s="2"/>
      <c r="E142" s="3"/>
      <c r="F142" s="4"/>
      <c r="G142" s="4"/>
      <c r="H142" s="4"/>
      <c r="I142" s="4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2"/>
      <c r="D143" s="2"/>
      <c r="E143" s="3"/>
      <c r="F143" s="4"/>
      <c r="G143" s="4"/>
      <c r="H143" s="4"/>
      <c r="I143" s="4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2"/>
      <c r="D144" s="2"/>
      <c r="E144" s="3"/>
      <c r="F144" s="4"/>
      <c r="G144" s="4"/>
      <c r="H144" s="4"/>
      <c r="I144" s="4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2"/>
      <c r="D145" s="2"/>
      <c r="E145" s="3"/>
      <c r="F145" s="4"/>
      <c r="G145" s="4"/>
      <c r="H145" s="4"/>
      <c r="I145" s="4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2"/>
      <c r="D146" s="2"/>
      <c r="E146" s="3"/>
      <c r="F146" s="4"/>
      <c r="G146" s="4"/>
      <c r="H146" s="4"/>
      <c r="I146" s="4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2"/>
      <c r="D147" s="2"/>
      <c r="E147" s="3"/>
      <c r="F147" s="4"/>
      <c r="G147" s="4"/>
      <c r="H147" s="4"/>
      <c r="I147" s="4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2"/>
      <c r="D148" s="2"/>
      <c r="E148" s="3"/>
      <c r="F148" s="4"/>
      <c r="G148" s="4"/>
      <c r="H148" s="4"/>
      <c r="I148" s="4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2"/>
      <c r="D149" s="2"/>
      <c r="E149" s="3"/>
      <c r="F149" s="4"/>
      <c r="G149" s="4"/>
      <c r="H149" s="4"/>
      <c r="I149" s="4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2"/>
      <c r="D150" s="2"/>
      <c r="E150" s="3"/>
      <c r="F150" s="4"/>
      <c r="G150" s="4"/>
      <c r="H150" s="4"/>
      <c r="I150" s="4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2"/>
      <c r="D151" s="2"/>
      <c r="E151" s="3"/>
      <c r="F151" s="4"/>
      <c r="G151" s="4"/>
      <c r="H151" s="4"/>
      <c r="I151" s="4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2"/>
      <c r="D152" s="2"/>
      <c r="E152" s="3"/>
      <c r="F152" s="4"/>
      <c r="G152" s="4"/>
      <c r="H152" s="4"/>
      <c r="I152" s="4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2"/>
      <c r="D153" s="2"/>
      <c r="E153" s="3"/>
      <c r="F153" s="4"/>
      <c r="G153" s="4"/>
      <c r="H153" s="4"/>
      <c r="I153" s="4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2"/>
      <c r="D154" s="2"/>
      <c r="E154" s="3"/>
      <c r="F154" s="4"/>
      <c r="G154" s="4"/>
      <c r="H154" s="4"/>
      <c r="I154" s="4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2"/>
      <c r="D155" s="2"/>
      <c r="E155" s="3"/>
      <c r="F155" s="4"/>
      <c r="G155" s="4"/>
      <c r="H155" s="4"/>
      <c r="I155" s="4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2"/>
      <c r="D156" s="2"/>
      <c r="E156" s="3"/>
      <c r="F156" s="4"/>
      <c r="G156" s="4"/>
      <c r="H156" s="4"/>
      <c r="I156" s="4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2"/>
      <c r="D157" s="2"/>
      <c r="E157" s="3"/>
      <c r="F157" s="4"/>
      <c r="G157" s="4"/>
      <c r="H157" s="4"/>
      <c r="I157" s="4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2"/>
      <c r="D158" s="2"/>
      <c r="E158" s="3"/>
      <c r="F158" s="4"/>
      <c r="G158" s="4"/>
      <c r="H158" s="4"/>
      <c r="I158" s="4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2"/>
      <c r="D159" s="2"/>
      <c r="E159" s="3"/>
      <c r="F159" s="4"/>
      <c r="G159" s="4"/>
      <c r="H159" s="4"/>
      <c r="I159" s="4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2"/>
      <c r="D160" s="2"/>
      <c r="E160" s="3"/>
      <c r="F160" s="4"/>
      <c r="G160" s="4"/>
      <c r="H160" s="4"/>
      <c r="I160" s="4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2"/>
      <c r="D161" s="2"/>
      <c r="E161" s="3"/>
      <c r="F161" s="4"/>
      <c r="G161" s="4"/>
      <c r="H161" s="4"/>
      <c r="I161" s="4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2"/>
      <c r="D162" s="2"/>
      <c r="E162" s="3"/>
      <c r="F162" s="4"/>
      <c r="G162" s="4"/>
      <c r="H162" s="4"/>
      <c r="I162" s="4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2"/>
      <c r="D163" s="2"/>
      <c r="E163" s="3"/>
      <c r="F163" s="4"/>
      <c r="G163" s="4"/>
      <c r="H163" s="4"/>
      <c r="I163" s="4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2"/>
      <c r="D164" s="2"/>
      <c r="E164" s="3"/>
      <c r="F164" s="4"/>
      <c r="G164" s="4"/>
      <c r="H164" s="4"/>
      <c r="I164" s="4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2"/>
      <c r="D165" s="2"/>
      <c r="E165" s="3"/>
      <c r="F165" s="4"/>
      <c r="G165" s="4"/>
      <c r="H165" s="4"/>
      <c r="I165" s="4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2"/>
      <c r="D166" s="2"/>
      <c r="E166" s="3"/>
      <c r="F166" s="4"/>
      <c r="G166" s="4"/>
      <c r="H166" s="4"/>
      <c r="I166" s="4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2"/>
      <c r="D167" s="2"/>
      <c r="E167" s="3"/>
      <c r="F167" s="4"/>
      <c r="G167" s="4"/>
      <c r="H167" s="4"/>
      <c r="I167" s="4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2"/>
      <c r="D168" s="2"/>
      <c r="E168" s="3"/>
      <c r="F168" s="4"/>
      <c r="G168" s="4"/>
      <c r="H168" s="4"/>
      <c r="I168" s="4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2"/>
      <c r="D169" s="2"/>
      <c r="E169" s="3"/>
      <c r="F169" s="4"/>
      <c r="G169" s="4"/>
      <c r="H169" s="4"/>
      <c r="I169" s="4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2"/>
      <c r="D170" s="2"/>
      <c r="E170" s="3"/>
      <c r="F170" s="4"/>
      <c r="G170" s="4"/>
      <c r="H170" s="4"/>
      <c r="I170" s="4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2"/>
      <c r="D171" s="2"/>
      <c r="E171" s="3"/>
      <c r="F171" s="4"/>
      <c r="G171" s="4"/>
      <c r="H171" s="4"/>
      <c r="I171" s="4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2"/>
      <c r="D172" s="2"/>
      <c r="E172" s="3"/>
      <c r="F172" s="4"/>
      <c r="G172" s="4"/>
      <c r="H172" s="4"/>
      <c r="I172" s="4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2"/>
      <c r="D173" s="2"/>
      <c r="E173" s="3"/>
      <c r="F173" s="4"/>
      <c r="G173" s="4"/>
      <c r="H173" s="4"/>
      <c r="I173" s="4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2"/>
      <c r="D174" s="2"/>
      <c r="E174" s="3"/>
      <c r="F174" s="4"/>
      <c r="G174" s="4"/>
      <c r="H174" s="4"/>
      <c r="I174" s="4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2"/>
      <c r="D175" s="2"/>
      <c r="E175" s="3"/>
      <c r="F175" s="4"/>
      <c r="G175" s="4"/>
      <c r="H175" s="4"/>
      <c r="I175" s="4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2"/>
      <c r="D176" s="2"/>
      <c r="E176" s="3"/>
      <c r="F176" s="4"/>
      <c r="G176" s="4"/>
      <c r="H176" s="4"/>
      <c r="I176" s="4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2"/>
      <c r="D177" s="2"/>
      <c r="E177" s="3"/>
      <c r="F177" s="4"/>
      <c r="G177" s="4"/>
      <c r="H177" s="4"/>
      <c r="I177" s="4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2"/>
      <c r="D178" s="2"/>
      <c r="E178" s="3"/>
      <c r="F178" s="4"/>
      <c r="G178" s="4"/>
      <c r="H178" s="4"/>
      <c r="I178" s="4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2"/>
      <c r="D179" s="2"/>
      <c r="E179" s="3"/>
      <c r="F179" s="4"/>
      <c r="G179" s="4"/>
      <c r="H179" s="4"/>
      <c r="I179" s="4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2"/>
      <c r="D180" s="2"/>
      <c r="E180" s="3"/>
      <c r="F180" s="4"/>
      <c r="G180" s="4"/>
      <c r="H180" s="4"/>
      <c r="I180" s="4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2"/>
      <c r="D181" s="2"/>
      <c r="E181" s="3"/>
      <c r="F181" s="4"/>
      <c r="G181" s="4"/>
      <c r="H181" s="4"/>
      <c r="I181" s="4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2"/>
      <c r="D182" s="2"/>
      <c r="E182" s="3"/>
      <c r="F182" s="4"/>
      <c r="G182" s="4"/>
      <c r="H182" s="4"/>
      <c r="I182" s="4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2"/>
      <c r="D183" s="2"/>
      <c r="E183" s="3"/>
      <c r="F183" s="4"/>
      <c r="G183" s="4"/>
      <c r="H183" s="4"/>
      <c r="I183" s="4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2"/>
      <c r="D184" s="2"/>
      <c r="E184" s="3"/>
      <c r="F184" s="4"/>
      <c r="G184" s="4"/>
      <c r="H184" s="4"/>
      <c r="I184" s="4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2"/>
      <c r="D185" s="2"/>
      <c r="E185" s="3"/>
      <c r="F185" s="4"/>
      <c r="G185" s="4"/>
      <c r="H185" s="4"/>
      <c r="I185" s="4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2"/>
      <c r="D186" s="2"/>
      <c r="E186" s="3"/>
      <c r="F186" s="4"/>
      <c r="G186" s="4"/>
      <c r="H186" s="4"/>
      <c r="I186" s="4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2"/>
      <c r="D187" s="2"/>
      <c r="E187" s="3"/>
      <c r="F187" s="4"/>
      <c r="G187" s="4"/>
      <c r="H187" s="4"/>
      <c r="I187" s="4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2"/>
      <c r="D188" s="2"/>
      <c r="E188" s="3"/>
      <c r="F188" s="4"/>
      <c r="G188" s="4"/>
      <c r="H188" s="4"/>
      <c r="I188" s="4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2"/>
      <c r="D189" s="2"/>
      <c r="E189" s="3"/>
      <c r="F189" s="4"/>
      <c r="G189" s="4"/>
      <c r="H189" s="4"/>
      <c r="I189" s="4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2"/>
      <c r="D190" s="2"/>
      <c r="E190" s="3"/>
      <c r="F190" s="4"/>
      <c r="G190" s="4"/>
      <c r="H190" s="4"/>
      <c r="I190" s="4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2"/>
      <c r="D191" s="2"/>
      <c r="E191" s="3"/>
      <c r="F191" s="4"/>
      <c r="G191" s="4"/>
      <c r="H191" s="4"/>
      <c r="I191" s="4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2"/>
      <c r="D192" s="2"/>
      <c r="E192" s="3"/>
      <c r="F192" s="4"/>
      <c r="G192" s="4"/>
      <c r="H192" s="4"/>
      <c r="I192" s="4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2"/>
      <c r="D193" s="2"/>
      <c r="E193" s="3"/>
      <c r="F193" s="4"/>
      <c r="G193" s="4"/>
      <c r="H193" s="4"/>
      <c r="I193" s="4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2"/>
      <c r="D194" s="2"/>
      <c r="E194" s="3"/>
      <c r="F194" s="4"/>
      <c r="G194" s="4"/>
      <c r="H194" s="4"/>
      <c r="I194" s="4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2"/>
      <c r="D195" s="2"/>
      <c r="E195" s="3"/>
      <c r="F195" s="4"/>
      <c r="G195" s="4"/>
      <c r="H195" s="4"/>
      <c r="I195" s="4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2"/>
      <c r="D196" s="2"/>
      <c r="E196" s="3"/>
      <c r="F196" s="4"/>
      <c r="G196" s="4"/>
      <c r="H196" s="4"/>
      <c r="I196" s="4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2"/>
      <c r="D197" s="2"/>
      <c r="E197" s="3"/>
      <c r="F197" s="4"/>
      <c r="G197" s="4"/>
      <c r="H197" s="4"/>
      <c r="I197" s="4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2"/>
      <c r="D198" s="2"/>
      <c r="E198" s="3"/>
      <c r="F198" s="4"/>
      <c r="G198" s="4"/>
      <c r="H198" s="4"/>
      <c r="I198" s="4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2"/>
      <c r="D199" s="2"/>
      <c r="E199" s="3"/>
      <c r="F199" s="4"/>
      <c r="G199" s="4"/>
      <c r="H199" s="4"/>
      <c r="I199" s="4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2"/>
      <c r="D200" s="2"/>
      <c r="E200" s="3"/>
      <c r="F200" s="4"/>
      <c r="G200" s="4"/>
      <c r="H200" s="4"/>
      <c r="I200" s="4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2"/>
      <c r="D201" s="2"/>
      <c r="E201" s="3"/>
      <c r="F201" s="4"/>
      <c r="G201" s="4"/>
      <c r="H201" s="4"/>
      <c r="I201" s="4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2"/>
      <c r="D202" s="2"/>
      <c r="E202" s="3"/>
      <c r="F202" s="4"/>
      <c r="G202" s="4"/>
      <c r="H202" s="4"/>
      <c r="I202" s="4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2"/>
      <c r="D203" s="2"/>
      <c r="E203" s="3"/>
      <c r="F203" s="4"/>
      <c r="G203" s="4"/>
      <c r="H203" s="4"/>
      <c r="I203" s="4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2"/>
      <c r="D204" s="2"/>
      <c r="E204" s="3"/>
      <c r="F204" s="4"/>
      <c r="G204" s="4"/>
      <c r="H204" s="4"/>
      <c r="I204" s="4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2"/>
      <c r="D205" s="2"/>
      <c r="E205" s="3"/>
      <c r="F205" s="4"/>
      <c r="G205" s="4"/>
      <c r="H205" s="4"/>
      <c r="I205" s="4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2"/>
      <c r="D206" s="2"/>
      <c r="E206" s="3"/>
      <c r="F206" s="4"/>
      <c r="G206" s="4"/>
      <c r="H206" s="4"/>
      <c r="I206" s="4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2"/>
      <c r="D207" s="2"/>
      <c r="E207" s="3"/>
      <c r="F207" s="4"/>
      <c r="G207" s="4"/>
      <c r="H207" s="4"/>
      <c r="I207" s="4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2"/>
      <c r="D208" s="2"/>
      <c r="E208" s="3"/>
      <c r="F208" s="4"/>
      <c r="G208" s="4"/>
      <c r="H208" s="4"/>
      <c r="I208" s="4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2"/>
      <c r="D209" s="2"/>
      <c r="E209" s="3"/>
      <c r="F209" s="4"/>
      <c r="G209" s="4"/>
      <c r="H209" s="4"/>
      <c r="I209" s="4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2"/>
      <c r="D210" s="2"/>
      <c r="E210" s="3"/>
      <c r="F210" s="4"/>
      <c r="G210" s="4"/>
      <c r="H210" s="4"/>
      <c r="I210" s="4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2"/>
      <c r="D211" s="2"/>
      <c r="E211" s="3"/>
      <c r="F211" s="4"/>
      <c r="G211" s="4"/>
      <c r="H211" s="4"/>
      <c r="I211" s="4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2"/>
      <c r="D212" s="2"/>
      <c r="E212" s="3"/>
      <c r="F212" s="4"/>
      <c r="G212" s="4"/>
      <c r="H212" s="4"/>
      <c r="I212" s="4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2"/>
      <c r="D213" s="2"/>
      <c r="E213" s="3"/>
      <c r="F213" s="4"/>
      <c r="G213" s="4"/>
      <c r="H213" s="4"/>
      <c r="I213" s="4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2"/>
      <c r="D214" s="2"/>
      <c r="E214" s="3"/>
      <c r="F214" s="4"/>
      <c r="G214" s="4"/>
      <c r="H214" s="4"/>
      <c r="I214" s="4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2"/>
      <c r="D215" s="2"/>
      <c r="E215" s="3"/>
      <c r="F215" s="4"/>
      <c r="G215" s="4"/>
      <c r="H215" s="4"/>
      <c r="I215" s="4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2"/>
      <c r="D216" s="2"/>
      <c r="E216" s="3"/>
      <c r="F216" s="4"/>
      <c r="G216" s="4"/>
      <c r="H216" s="4"/>
      <c r="I216" s="4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2"/>
      <c r="D217" s="2"/>
      <c r="E217" s="3"/>
      <c r="F217" s="4"/>
      <c r="G217" s="4"/>
      <c r="H217" s="4"/>
      <c r="I217" s="4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2"/>
      <c r="D218" s="2"/>
      <c r="E218" s="3"/>
      <c r="F218" s="4"/>
      <c r="G218" s="4"/>
      <c r="H218" s="4"/>
      <c r="I218" s="4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2"/>
      <c r="D219" s="2"/>
      <c r="E219" s="3"/>
      <c r="F219" s="4"/>
      <c r="G219" s="4"/>
      <c r="H219" s="4"/>
      <c r="I219" s="4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2"/>
      <c r="D220" s="2"/>
      <c r="E220" s="3"/>
      <c r="F220" s="4"/>
      <c r="G220" s="4"/>
      <c r="H220" s="4"/>
      <c r="I220" s="4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2"/>
      <c r="D221" s="2"/>
      <c r="E221" s="3"/>
      <c r="F221" s="4"/>
      <c r="G221" s="4"/>
      <c r="H221" s="4"/>
      <c r="I221" s="4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2"/>
      <c r="D222" s="2"/>
      <c r="E222" s="3"/>
      <c r="F222" s="4"/>
      <c r="G222" s="4"/>
      <c r="H222" s="4"/>
      <c r="I222" s="4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2"/>
      <c r="D223" s="2"/>
      <c r="E223" s="3"/>
      <c r="F223" s="4"/>
      <c r="G223" s="4"/>
      <c r="H223" s="4"/>
      <c r="I223" s="4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2"/>
      <c r="D224" s="2"/>
      <c r="E224" s="3"/>
      <c r="F224" s="4"/>
      <c r="G224" s="4"/>
      <c r="H224" s="4"/>
      <c r="I224" s="4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2"/>
      <c r="D225" s="2"/>
      <c r="E225" s="3"/>
      <c r="F225" s="4"/>
      <c r="G225" s="4"/>
      <c r="H225" s="4"/>
      <c r="I225" s="4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2"/>
      <c r="D226" s="2"/>
      <c r="E226" s="3"/>
      <c r="F226" s="4"/>
      <c r="G226" s="4"/>
      <c r="H226" s="4"/>
      <c r="I226" s="4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2"/>
      <c r="D227" s="2"/>
      <c r="E227" s="3"/>
      <c r="F227" s="4"/>
      <c r="G227" s="4"/>
      <c r="H227" s="4"/>
      <c r="I227" s="4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2"/>
      <c r="D228" s="2"/>
      <c r="E228" s="3"/>
      <c r="F228" s="4"/>
      <c r="G228" s="4"/>
      <c r="H228" s="4"/>
      <c r="I228" s="4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2"/>
      <c r="D229" s="2"/>
      <c r="E229" s="3"/>
      <c r="F229" s="4"/>
      <c r="G229" s="4"/>
      <c r="H229" s="4"/>
      <c r="I229" s="4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2"/>
      <c r="D230" s="2"/>
      <c r="E230" s="3"/>
      <c r="F230" s="4"/>
      <c r="G230" s="4"/>
      <c r="H230" s="4"/>
      <c r="I230" s="4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2"/>
      <c r="D231" s="2"/>
      <c r="E231" s="3"/>
      <c r="F231" s="4"/>
      <c r="G231" s="4"/>
      <c r="H231" s="4"/>
      <c r="I231" s="4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2"/>
      <c r="D232" s="2"/>
      <c r="E232" s="3"/>
      <c r="F232" s="4"/>
      <c r="G232" s="4"/>
      <c r="H232" s="4"/>
      <c r="I232" s="4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2"/>
      <c r="D233" s="2"/>
      <c r="E233" s="3"/>
      <c r="F233" s="4"/>
      <c r="G233" s="4"/>
      <c r="H233" s="4"/>
      <c r="I233" s="4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2"/>
      <c r="D234" s="2"/>
      <c r="E234" s="3"/>
      <c r="F234" s="4"/>
      <c r="G234" s="4"/>
      <c r="H234" s="4"/>
      <c r="I234" s="4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2"/>
      <c r="D235" s="2"/>
      <c r="E235" s="3"/>
      <c r="F235" s="4"/>
      <c r="G235" s="4"/>
      <c r="H235" s="4"/>
      <c r="I235" s="4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2"/>
      <c r="D236" s="2"/>
      <c r="E236" s="3"/>
      <c r="F236" s="4"/>
      <c r="G236" s="4"/>
      <c r="H236" s="4"/>
      <c r="I236" s="4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2"/>
      <c r="D237" s="2"/>
      <c r="E237" s="3"/>
      <c r="F237" s="4"/>
      <c r="G237" s="4"/>
      <c r="H237" s="4"/>
      <c r="I237" s="4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2"/>
      <c r="D238" s="2"/>
      <c r="E238" s="3"/>
      <c r="F238" s="4"/>
      <c r="G238" s="4"/>
      <c r="H238" s="4"/>
      <c r="I238" s="4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2"/>
      <c r="D239" s="2"/>
      <c r="E239" s="3"/>
      <c r="F239" s="4"/>
      <c r="G239" s="4"/>
      <c r="H239" s="4"/>
      <c r="I239" s="4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2"/>
      <c r="D240" s="2"/>
      <c r="E240" s="3"/>
      <c r="F240" s="4"/>
      <c r="G240" s="4"/>
      <c r="H240" s="4"/>
      <c r="I240" s="4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2"/>
      <c r="D241" s="2"/>
      <c r="E241" s="3"/>
      <c r="F241" s="4"/>
      <c r="G241" s="4"/>
      <c r="H241" s="4"/>
      <c r="I241" s="4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2"/>
      <c r="D242" s="2"/>
      <c r="E242" s="3"/>
      <c r="F242" s="4"/>
      <c r="G242" s="4"/>
      <c r="H242" s="4"/>
      <c r="I242" s="4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2"/>
      <c r="D243" s="2"/>
      <c r="E243" s="3"/>
      <c r="F243" s="4"/>
      <c r="G243" s="4"/>
      <c r="H243" s="4"/>
      <c r="I243" s="4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2"/>
      <c r="D244" s="2"/>
      <c r="E244" s="3"/>
      <c r="F244" s="4"/>
      <c r="G244" s="4"/>
      <c r="H244" s="4"/>
      <c r="I244" s="4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2"/>
      <c r="D245" s="2"/>
      <c r="E245" s="3"/>
      <c r="F245" s="4"/>
      <c r="G245" s="4"/>
      <c r="H245" s="4"/>
      <c r="I245" s="4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2"/>
      <c r="D246" s="2"/>
      <c r="E246" s="3"/>
      <c r="F246" s="4"/>
      <c r="G246" s="4"/>
      <c r="H246" s="4"/>
      <c r="I246" s="4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2"/>
      <c r="D247" s="2"/>
      <c r="E247" s="3"/>
      <c r="F247" s="4"/>
      <c r="G247" s="4"/>
      <c r="H247" s="4"/>
      <c r="I247" s="4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2"/>
      <c r="D248" s="2"/>
      <c r="E248" s="3"/>
      <c r="F248" s="4"/>
      <c r="G248" s="4"/>
      <c r="H248" s="4"/>
      <c r="I248" s="4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2"/>
      <c r="D249" s="2"/>
      <c r="E249" s="3"/>
      <c r="F249" s="4"/>
      <c r="G249" s="4"/>
      <c r="H249" s="4"/>
      <c r="I249" s="4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2"/>
      <c r="D250" s="2"/>
      <c r="E250" s="3"/>
      <c r="F250" s="4"/>
      <c r="G250" s="4"/>
      <c r="H250" s="4"/>
      <c r="I250" s="4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2"/>
      <c r="D251" s="2"/>
      <c r="E251" s="3"/>
      <c r="F251" s="4"/>
      <c r="G251" s="4"/>
      <c r="H251" s="4"/>
      <c r="I251" s="4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2"/>
      <c r="D252" s="2"/>
      <c r="E252" s="3"/>
      <c r="F252" s="4"/>
      <c r="G252" s="4"/>
      <c r="H252" s="4"/>
      <c r="I252" s="4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2"/>
      <c r="D253" s="2"/>
      <c r="E253" s="3"/>
      <c r="F253" s="4"/>
      <c r="G253" s="4"/>
      <c r="H253" s="4"/>
      <c r="I253" s="4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2"/>
      <c r="D254" s="2"/>
      <c r="E254" s="3"/>
      <c r="F254" s="4"/>
      <c r="G254" s="4"/>
      <c r="H254" s="4"/>
      <c r="I254" s="4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2"/>
      <c r="D255" s="2"/>
      <c r="E255" s="3"/>
      <c r="F255" s="4"/>
      <c r="G255" s="4"/>
      <c r="H255" s="4"/>
      <c r="I255" s="4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2"/>
      <c r="D256" s="2"/>
      <c r="E256" s="3"/>
      <c r="F256" s="4"/>
      <c r="G256" s="4"/>
      <c r="H256" s="4"/>
      <c r="I256" s="4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2"/>
      <c r="D257" s="2"/>
      <c r="E257" s="3"/>
      <c r="F257" s="4"/>
      <c r="G257" s="4"/>
      <c r="H257" s="4"/>
      <c r="I257" s="4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2"/>
      <c r="D258" s="2"/>
      <c r="E258" s="3"/>
      <c r="F258" s="4"/>
      <c r="G258" s="4"/>
      <c r="H258" s="4"/>
      <c r="I258" s="4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2"/>
      <c r="D259" s="2"/>
      <c r="E259" s="3"/>
      <c r="F259" s="4"/>
      <c r="G259" s="4"/>
      <c r="H259" s="4"/>
      <c r="I259" s="4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2"/>
      <c r="D260" s="2"/>
      <c r="E260" s="3"/>
      <c r="F260" s="4"/>
      <c r="G260" s="4"/>
      <c r="H260" s="4"/>
      <c r="I260" s="4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2"/>
      <c r="D261" s="2"/>
      <c r="E261" s="3"/>
      <c r="F261" s="4"/>
      <c r="G261" s="4"/>
      <c r="H261" s="4"/>
      <c r="I261" s="4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2"/>
      <c r="D262" s="2"/>
      <c r="E262" s="3"/>
      <c r="F262" s="4"/>
      <c r="G262" s="4"/>
      <c r="H262" s="4"/>
      <c r="I262" s="4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2"/>
      <c r="D263" s="2"/>
      <c r="E263" s="3"/>
      <c r="F263" s="4"/>
      <c r="G263" s="4"/>
      <c r="H263" s="4"/>
      <c r="I263" s="4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2"/>
      <c r="D264" s="2"/>
      <c r="E264" s="3"/>
      <c r="F264" s="4"/>
      <c r="G264" s="4"/>
      <c r="H264" s="4"/>
      <c r="I264" s="4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2"/>
      <c r="D265" s="2"/>
      <c r="E265" s="3"/>
      <c r="F265" s="4"/>
      <c r="G265" s="4"/>
      <c r="H265" s="4"/>
      <c r="I265" s="4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2"/>
      <c r="D266" s="2"/>
      <c r="E266" s="3"/>
      <c r="F266" s="4"/>
      <c r="G266" s="4"/>
      <c r="H266" s="4"/>
      <c r="I266" s="4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2"/>
      <c r="D267" s="2"/>
      <c r="E267" s="3"/>
      <c r="F267" s="4"/>
      <c r="G267" s="4"/>
      <c r="H267" s="4"/>
      <c r="I267" s="4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2"/>
      <c r="D268" s="2"/>
      <c r="E268" s="3"/>
      <c r="F268" s="4"/>
      <c r="G268" s="4"/>
      <c r="H268" s="4"/>
      <c r="I268" s="4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2"/>
      <c r="D269" s="2"/>
      <c r="E269" s="3"/>
      <c r="F269" s="4"/>
      <c r="G269" s="4"/>
      <c r="H269" s="4"/>
      <c r="I269" s="4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2"/>
      <c r="D270" s="2"/>
      <c r="E270" s="3"/>
      <c r="F270" s="4"/>
      <c r="G270" s="4"/>
      <c r="H270" s="4"/>
      <c r="I270" s="4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2"/>
      <c r="D271" s="2"/>
      <c r="E271" s="3"/>
      <c r="F271" s="4"/>
      <c r="G271" s="4"/>
      <c r="H271" s="4"/>
      <c r="I271" s="4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2"/>
      <c r="D272" s="2"/>
      <c r="E272" s="3"/>
      <c r="F272" s="4"/>
      <c r="G272" s="4"/>
      <c r="H272" s="4"/>
      <c r="I272" s="4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2"/>
      <c r="D273" s="2"/>
      <c r="E273" s="3"/>
      <c r="F273" s="4"/>
      <c r="G273" s="4"/>
      <c r="H273" s="4"/>
      <c r="I273" s="4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2"/>
      <c r="D274" s="2"/>
      <c r="E274" s="3"/>
      <c r="F274" s="4"/>
      <c r="G274" s="4"/>
      <c r="H274" s="4"/>
      <c r="I274" s="4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2"/>
      <c r="D275" s="2"/>
      <c r="E275" s="3"/>
      <c r="F275" s="4"/>
      <c r="G275" s="4"/>
      <c r="H275" s="4"/>
      <c r="I275" s="4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2"/>
      <c r="D276" s="2"/>
      <c r="E276" s="3"/>
      <c r="F276" s="4"/>
      <c r="G276" s="4"/>
      <c r="H276" s="4"/>
      <c r="I276" s="4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2"/>
      <c r="D277" s="2"/>
      <c r="E277" s="3"/>
      <c r="F277" s="4"/>
      <c r="G277" s="4"/>
      <c r="H277" s="4"/>
      <c r="I277" s="4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2"/>
      <c r="D278" s="2"/>
      <c r="E278" s="3"/>
      <c r="F278" s="4"/>
      <c r="G278" s="4"/>
      <c r="H278" s="4"/>
      <c r="I278" s="4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2"/>
      <c r="D279" s="2"/>
      <c r="E279" s="3"/>
      <c r="F279" s="4"/>
      <c r="G279" s="4"/>
      <c r="H279" s="4"/>
      <c r="I279" s="4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2"/>
      <c r="D280" s="2"/>
      <c r="E280" s="3"/>
      <c r="F280" s="4"/>
      <c r="G280" s="4"/>
      <c r="H280" s="4"/>
      <c r="I280" s="4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2"/>
      <c r="D281" s="2"/>
      <c r="E281" s="3"/>
      <c r="F281" s="4"/>
      <c r="G281" s="4"/>
      <c r="H281" s="4"/>
      <c r="I281" s="4"/>
      <c r="J281" s="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2"/>
      <c r="D282" s="2"/>
      <c r="E282" s="3"/>
      <c r="F282" s="4"/>
      <c r="G282" s="4"/>
      <c r="H282" s="4"/>
      <c r="I282" s="4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2"/>
      <c r="D283" s="2"/>
      <c r="E283" s="3"/>
      <c r="F283" s="4"/>
      <c r="G283" s="4"/>
      <c r="H283" s="4"/>
      <c r="I283" s="4"/>
      <c r="J283" s="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2"/>
      <c r="D284" s="2"/>
      <c r="E284" s="3"/>
      <c r="F284" s="4"/>
      <c r="G284" s="4"/>
      <c r="H284" s="4"/>
      <c r="I284" s="4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2"/>
      <c r="D285" s="2"/>
      <c r="E285" s="3"/>
      <c r="F285" s="4"/>
      <c r="G285" s="4"/>
      <c r="H285" s="4"/>
      <c r="I285" s="4"/>
      <c r="J285" s="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2"/>
      <c r="D286" s="2"/>
      <c r="E286" s="3"/>
      <c r="F286" s="4"/>
      <c r="G286" s="4"/>
      <c r="H286" s="4"/>
      <c r="I286" s="4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2"/>
      <c r="D287" s="2"/>
      <c r="E287" s="3"/>
      <c r="F287" s="4"/>
      <c r="G287" s="4"/>
      <c r="H287" s="4"/>
      <c r="I287" s="4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2"/>
      <c r="D288" s="2"/>
      <c r="E288" s="3"/>
      <c r="F288" s="4"/>
      <c r="G288" s="4"/>
      <c r="H288" s="4"/>
      <c r="I288" s="4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2"/>
      <c r="D289" s="2"/>
      <c r="E289" s="3"/>
      <c r="F289" s="4"/>
      <c r="G289" s="4"/>
      <c r="H289" s="4"/>
      <c r="I289" s="4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2"/>
      <c r="D290" s="2"/>
      <c r="E290" s="3"/>
      <c r="F290" s="4"/>
      <c r="G290" s="4"/>
      <c r="H290" s="4"/>
      <c r="I290" s="4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2"/>
      <c r="D291" s="2"/>
      <c r="E291" s="3"/>
      <c r="F291" s="4"/>
      <c r="G291" s="4"/>
      <c r="H291" s="4"/>
      <c r="I291" s="4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2"/>
      <c r="D292" s="2"/>
      <c r="E292" s="3"/>
      <c r="F292" s="4"/>
      <c r="G292" s="4"/>
      <c r="H292" s="4"/>
      <c r="I292" s="4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2"/>
      <c r="D293" s="2"/>
      <c r="E293" s="3"/>
      <c r="F293" s="4"/>
      <c r="G293" s="4"/>
      <c r="H293" s="4"/>
      <c r="I293" s="4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2"/>
      <c r="D294" s="2"/>
      <c r="E294" s="3"/>
      <c r="F294" s="4"/>
      <c r="G294" s="4"/>
      <c r="H294" s="4"/>
      <c r="I294" s="4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2"/>
      <c r="D295" s="2"/>
      <c r="E295" s="3"/>
      <c r="F295" s="4"/>
      <c r="G295" s="4"/>
      <c r="H295" s="4"/>
      <c r="I295" s="4"/>
      <c r="J295" s="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2"/>
      <c r="D296" s="2"/>
      <c r="E296" s="3"/>
      <c r="F296" s="4"/>
      <c r="G296" s="4"/>
      <c r="H296" s="4"/>
      <c r="I296" s="4"/>
      <c r="J296" s="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2"/>
      <c r="D297" s="2"/>
      <c r="E297" s="3"/>
      <c r="F297" s="4"/>
      <c r="G297" s="4"/>
      <c r="H297" s="4"/>
      <c r="I297" s="4"/>
      <c r="J297" s="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2"/>
      <c r="D298" s="2"/>
      <c r="E298" s="3"/>
      <c r="F298" s="4"/>
      <c r="G298" s="4"/>
      <c r="H298" s="4"/>
      <c r="I298" s="4"/>
      <c r="J298" s="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2"/>
      <c r="D299" s="2"/>
      <c r="E299" s="3"/>
      <c r="F299" s="4"/>
      <c r="G299" s="4"/>
      <c r="H299" s="4"/>
      <c r="I299" s="4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2"/>
      <c r="D300" s="2"/>
      <c r="E300" s="3"/>
      <c r="F300" s="4"/>
      <c r="G300" s="4"/>
      <c r="H300" s="4"/>
      <c r="I300" s="4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2"/>
      <c r="D301" s="2"/>
      <c r="E301" s="3"/>
      <c r="F301" s="4"/>
      <c r="G301" s="4"/>
      <c r="H301" s="4"/>
      <c r="I301" s="4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2"/>
      <c r="D302" s="2"/>
      <c r="E302" s="3"/>
      <c r="F302" s="4"/>
      <c r="G302" s="4"/>
      <c r="H302" s="4"/>
      <c r="I302" s="4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2"/>
      <c r="D303" s="2"/>
      <c r="E303" s="3"/>
      <c r="F303" s="4"/>
      <c r="G303" s="4"/>
      <c r="H303" s="4"/>
      <c r="I303" s="4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2"/>
      <c r="D304" s="2"/>
      <c r="E304" s="3"/>
      <c r="F304" s="4"/>
      <c r="G304" s="4"/>
      <c r="H304" s="4"/>
      <c r="I304" s="4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2"/>
      <c r="D305" s="2"/>
      <c r="E305" s="3"/>
      <c r="F305" s="4"/>
      <c r="G305" s="4"/>
      <c r="H305" s="4"/>
      <c r="I305" s="4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2"/>
      <c r="D306" s="2"/>
      <c r="E306" s="3"/>
      <c r="F306" s="4"/>
      <c r="G306" s="4"/>
      <c r="H306" s="4"/>
      <c r="I306" s="4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2"/>
      <c r="D307" s="2"/>
      <c r="E307" s="3"/>
      <c r="F307" s="4"/>
      <c r="G307" s="4"/>
      <c r="H307" s="4"/>
      <c r="I307" s="4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2"/>
      <c r="D308" s="2"/>
      <c r="E308" s="3"/>
      <c r="F308" s="4"/>
      <c r="G308" s="4"/>
      <c r="H308" s="4"/>
      <c r="I308" s="4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2"/>
      <c r="D309" s="2"/>
      <c r="E309" s="3"/>
      <c r="F309" s="4"/>
      <c r="G309" s="4"/>
      <c r="H309" s="4"/>
      <c r="I309" s="4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2"/>
      <c r="D310" s="2"/>
      <c r="E310" s="3"/>
      <c r="F310" s="4"/>
      <c r="G310" s="4"/>
      <c r="H310" s="4"/>
      <c r="I310" s="4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2"/>
      <c r="D311" s="2"/>
      <c r="E311" s="3"/>
      <c r="F311" s="4"/>
      <c r="G311" s="4"/>
      <c r="H311" s="4"/>
      <c r="I311" s="4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2"/>
      <c r="D312" s="2"/>
      <c r="E312" s="3"/>
      <c r="F312" s="4"/>
      <c r="G312" s="4"/>
      <c r="H312" s="4"/>
      <c r="I312" s="4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2"/>
      <c r="D313" s="2"/>
      <c r="E313" s="3"/>
      <c r="F313" s="4"/>
      <c r="G313" s="4"/>
      <c r="H313" s="4"/>
      <c r="I313" s="4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2"/>
      <c r="D314" s="2"/>
      <c r="E314" s="3"/>
      <c r="F314" s="4"/>
      <c r="G314" s="4"/>
      <c r="H314" s="4"/>
      <c r="I314" s="4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2"/>
      <c r="D315" s="2"/>
      <c r="E315" s="3"/>
      <c r="F315" s="4"/>
      <c r="G315" s="4"/>
      <c r="H315" s="4"/>
      <c r="I315" s="4"/>
      <c r="J315" s="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2"/>
      <c r="D316" s="2"/>
      <c r="E316" s="3"/>
      <c r="F316" s="4"/>
      <c r="G316" s="4"/>
      <c r="H316" s="4"/>
      <c r="I316" s="4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2"/>
      <c r="D317" s="2"/>
      <c r="E317" s="3"/>
      <c r="F317" s="4"/>
      <c r="G317" s="4"/>
      <c r="H317" s="4"/>
      <c r="I317" s="4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2"/>
      <c r="D318" s="2"/>
      <c r="E318" s="3"/>
      <c r="F318" s="4"/>
      <c r="G318" s="4"/>
      <c r="H318" s="4"/>
      <c r="I318" s="4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2"/>
      <c r="D319" s="2"/>
      <c r="E319" s="3"/>
      <c r="F319" s="4"/>
      <c r="G319" s="4"/>
      <c r="H319" s="4"/>
      <c r="I319" s="4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2"/>
      <c r="D320" s="2"/>
      <c r="E320" s="3"/>
      <c r="F320" s="4"/>
      <c r="G320" s="4"/>
      <c r="H320" s="4"/>
      <c r="I320" s="4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2"/>
      <c r="D321" s="2"/>
      <c r="E321" s="3"/>
      <c r="F321" s="4"/>
      <c r="G321" s="4"/>
      <c r="H321" s="4"/>
      <c r="I321" s="4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2"/>
      <c r="D322" s="2"/>
      <c r="E322" s="3"/>
      <c r="F322" s="4"/>
      <c r="G322" s="4"/>
      <c r="H322" s="4"/>
      <c r="I322" s="4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2"/>
      <c r="D323" s="2"/>
      <c r="E323" s="3"/>
      <c r="F323" s="4"/>
      <c r="G323" s="4"/>
      <c r="H323" s="4"/>
      <c r="I323" s="4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2"/>
      <c r="D324" s="2"/>
      <c r="E324" s="3"/>
      <c r="F324" s="4"/>
      <c r="G324" s="4"/>
      <c r="H324" s="4"/>
      <c r="I324" s="4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2"/>
      <c r="D325" s="2"/>
      <c r="E325" s="3"/>
      <c r="F325" s="4"/>
      <c r="G325" s="4"/>
      <c r="H325" s="4"/>
      <c r="I325" s="4"/>
      <c r="J325" s="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2"/>
      <c r="D326" s="2"/>
      <c r="E326" s="3"/>
      <c r="F326" s="4"/>
      <c r="G326" s="4"/>
      <c r="H326" s="4"/>
      <c r="I326" s="4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2"/>
      <c r="D327" s="2"/>
      <c r="E327" s="3"/>
      <c r="F327" s="4"/>
      <c r="G327" s="4"/>
      <c r="H327" s="4"/>
      <c r="I327" s="4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2"/>
      <c r="D328" s="2"/>
      <c r="E328" s="3"/>
      <c r="F328" s="4"/>
      <c r="G328" s="4"/>
      <c r="H328" s="4"/>
      <c r="I328" s="4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2"/>
      <c r="D329" s="2"/>
      <c r="E329" s="3"/>
      <c r="F329" s="4"/>
      <c r="G329" s="4"/>
      <c r="H329" s="4"/>
      <c r="I329" s="4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2"/>
      <c r="D330" s="2"/>
      <c r="E330" s="3"/>
      <c r="F330" s="4"/>
      <c r="G330" s="4"/>
      <c r="H330" s="4"/>
      <c r="I330" s="4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2"/>
      <c r="D331" s="2"/>
      <c r="E331" s="3"/>
      <c r="F331" s="4"/>
      <c r="G331" s="4"/>
      <c r="H331" s="4"/>
      <c r="I331" s="4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2"/>
      <c r="D332" s="2"/>
      <c r="E332" s="3"/>
      <c r="F332" s="4"/>
      <c r="G332" s="4"/>
      <c r="H332" s="4"/>
      <c r="I332" s="4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2"/>
      <c r="D333" s="2"/>
      <c r="E333" s="3"/>
      <c r="F333" s="4"/>
      <c r="G333" s="4"/>
      <c r="H333" s="4"/>
      <c r="I333" s="4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2"/>
      <c r="D334" s="2"/>
      <c r="E334" s="3"/>
      <c r="F334" s="4"/>
      <c r="G334" s="4"/>
      <c r="H334" s="4"/>
      <c r="I334" s="4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2"/>
      <c r="D335" s="2"/>
      <c r="E335" s="3"/>
      <c r="F335" s="4"/>
      <c r="G335" s="4"/>
      <c r="H335" s="4"/>
      <c r="I335" s="4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2"/>
      <c r="D336" s="2"/>
      <c r="E336" s="3"/>
      <c r="F336" s="4"/>
      <c r="G336" s="4"/>
      <c r="H336" s="4"/>
      <c r="I336" s="4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2"/>
      <c r="D337" s="2"/>
      <c r="E337" s="3"/>
      <c r="F337" s="4"/>
      <c r="G337" s="4"/>
      <c r="H337" s="4"/>
      <c r="I337" s="4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2"/>
      <c r="D338" s="2"/>
      <c r="E338" s="3"/>
      <c r="F338" s="4"/>
      <c r="G338" s="4"/>
      <c r="H338" s="4"/>
      <c r="I338" s="4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2"/>
      <c r="D339" s="2"/>
      <c r="E339" s="3"/>
      <c r="F339" s="4"/>
      <c r="G339" s="4"/>
      <c r="H339" s="4"/>
      <c r="I339" s="4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2"/>
      <c r="D340" s="2"/>
      <c r="E340" s="3"/>
      <c r="F340" s="4"/>
      <c r="G340" s="4"/>
      <c r="H340" s="4"/>
      <c r="I340" s="4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2"/>
      <c r="D341" s="2"/>
      <c r="E341" s="3"/>
      <c r="F341" s="4"/>
      <c r="G341" s="4"/>
      <c r="H341" s="4"/>
      <c r="I341" s="4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2"/>
      <c r="D342" s="2"/>
      <c r="E342" s="3"/>
      <c r="F342" s="4"/>
      <c r="G342" s="4"/>
      <c r="H342" s="4"/>
      <c r="I342" s="4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2"/>
      <c r="D343" s="2"/>
      <c r="E343" s="3"/>
      <c r="F343" s="4"/>
      <c r="G343" s="4"/>
      <c r="H343" s="4"/>
      <c r="I343" s="4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2"/>
      <c r="D344" s="2"/>
      <c r="E344" s="3"/>
      <c r="F344" s="4"/>
      <c r="G344" s="4"/>
      <c r="H344" s="4"/>
      <c r="I344" s="4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2"/>
      <c r="D345" s="2"/>
      <c r="E345" s="3"/>
      <c r="F345" s="4"/>
      <c r="G345" s="4"/>
      <c r="H345" s="4"/>
      <c r="I345" s="4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2"/>
      <c r="D346" s="2"/>
      <c r="E346" s="3"/>
      <c r="F346" s="4"/>
      <c r="G346" s="4"/>
      <c r="H346" s="4"/>
      <c r="I346" s="4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2"/>
      <c r="D347" s="2"/>
      <c r="E347" s="3"/>
      <c r="F347" s="4"/>
      <c r="G347" s="4"/>
      <c r="H347" s="4"/>
      <c r="I347" s="4"/>
      <c r="J347" s="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2"/>
      <c r="D348" s="2"/>
      <c r="E348" s="3"/>
      <c r="F348" s="4"/>
      <c r="G348" s="4"/>
      <c r="H348" s="4"/>
      <c r="I348" s="4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2"/>
      <c r="D349" s="2"/>
      <c r="E349" s="3"/>
      <c r="F349" s="4"/>
      <c r="G349" s="4"/>
      <c r="H349" s="4"/>
      <c r="I349" s="4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2"/>
      <c r="D350" s="2"/>
      <c r="E350" s="3"/>
      <c r="F350" s="4"/>
      <c r="G350" s="4"/>
      <c r="H350" s="4"/>
      <c r="I350" s="4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2"/>
      <c r="D351" s="2"/>
      <c r="E351" s="3"/>
      <c r="F351" s="4"/>
      <c r="G351" s="4"/>
      <c r="H351" s="4"/>
      <c r="I351" s="4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2"/>
      <c r="D352" s="2"/>
      <c r="E352" s="3"/>
      <c r="F352" s="4"/>
      <c r="G352" s="4"/>
      <c r="H352" s="4"/>
      <c r="I352" s="4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2"/>
      <c r="D353" s="2"/>
      <c r="E353" s="3"/>
      <c r="F353" s="4"/>
      <c r="G353" s="4"/>
      <c r="H353" s="4"/>
      <c r="I353" s="4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2"/>
      <c r="D354" s="2"/>
      <c r="E354" s="3"/>
      <c r="F354" s="4"/>
      <c r="G354" s="4"/>
      <c r="H354" s="4"/>
      <c r="I354" s="4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2"/>
      <c r="D355" s="2"/>
      <c r="E355" s="3"/>
      <c r="F355" s="4"/>
      <c r="G355" s="4"/>
      <c r="H355" s="4"/>
      <c r="I355" s="4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2"/>
      <c r="D356" s="2"/>
      <c r="E356" s="3"/>
      <c r="F356" s="4"/>
      <c r="G356" s="4"/>
      <c r="H356" s="4"/>
      <c r="I356" s="4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2"/>
      <c r="D357" s="2"/>
      <c r="E357" s="3"/>
      <c r="F357" s="4"/>
      <c r="G357" s="4"/>
      <c r="H357" s="4"/>
      <c r="I357" s="4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2"/>
      <c r="D358" s="2"/>
      <c r="E358" s="3"/>
      <c r="F358" s="4"/>
      <c r="G358" s="4"/>
      <c r="H358" s="4"/>
      <c r="I358" s="4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2"/>
      <c r="D359" s="2"/>
      <c r="E359" s="3"/>
      <c r="F359" s="4"/>
      <c r="G359" s="4"/>
      <c r="H359" s="4"/>
      <c r="I359" s="4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2"/>
      <c r="D360" s="2"/>
      <c r="E360" s="3"/>
      <c r="F360" s="4"/>
      <c r="G360" s="4"/>
      <c r="H360" s="4"/>
      <c r="I360" s="4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2"/>
      <c r="D361" s="2"/>
      <c r="E361" s="3"/>
      <c r="F361" s="4"/>
      <c r="G361" s="4"/>
      <c r="H361" s="4"/>
      <c r="I361" s="4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2"/>
      <c r="D362" s="2"/>
      <c r="E362" s="3"/>
      <c r="F362" s="4"/>
      <c r="G362" s="4"/>
      <c r="H362" s="4"/>
      <c r="I362" s="4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2"/>
      <c r="D363" s="2"/>
      <c r="E363" s="3"/>
      <c r="F363" s="4"/>
      <c r="G363" s="4"/>
      <c r="H363" s="4"/>
      <c r="I363" s="4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2"/>
      <c r="D364" s="2"/>
      <c r="E364" s="3"/>
      <c r="F364" s="4"/>
      <c r="G364" s="4"/>
      <c r="H364" s="4"/>
      <c r="I364" s="4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2"/>
      <c r="D365" s="2"/>
      <c r="E365" s="3"/>
      <c r="F365" s="4"/>
      <c r="G365" s="4"/>
      <c r="H365" s="4"/>
      <c r="I365" s="4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2"/>
      <c r="D366" s="2"/>
      <c r="E366" s="3"/>
      <c r="F366" s="4"/>
      <c r="G366" s="4"/>
      <c r="H366" s="4"/>
      <c r="I366" s="4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2"/>
      <c r="D367" s="2"/>
      <c r="E367" s="3"/>
      <c r="F367" s="4"/>
      <c r="G367" s="4"/>
      <c r="H367" s="4"/>
      <c r="I367" s="4"/>
      <c r="J367" s="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2"/>
      <c r="D368" s="2"/>
      <c r="E368" s="3"/>
      <c r="F368" s="4"/>
      <c r="G368" s="4"/>
      <c r="H368" s="4"/>
      <c r="I368" s="4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2"/>
      <c r="D369" s="2"/>
      <c r="E369" s="3"/>
      <c r="F369" s="4"/>
      <c r="G369" s="4"/>
      <c r="H369" s="4"/>
      <c r="I369" s="4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2"/>
      <c r="D370" s="2"/>
      <c r="E370" s="3"/>
      <c r="F370" s="4"/>
      <c r="G370" s="4"/>
      <c r="H370" s="4"/>
      <c r="I370" s="4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2"/>
      <c r="D371" s="2"/>
      <c r="E371" s="3"/>
      <c r="F371" s="4"/>
      <c r="G371" s="4"/>
      <c r="H371" s="4"/>
      <c r="I371" s="4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2"/>
      <c r="D372" s="2"/>
      <c r="E372" s="3"/>
      <c r="F372" s="4"/>
      <c r="G372" s="4"/>
      <c r="H372" s="4"/>
      <c r="I372" s="4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2"/>
      <c r="D373" s="2"/>
      <c r="E373" s="3"/>
      <c r="F373" s="4"/>
      <c r="G373" s="4"/>
      <c r="H373" s="4"/>
      <c r="I373" s="4"/>
      <c r="J373" s="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2"/>
      <c r="D374" s="2"/>
      <c r="E374" s="3"/>
      <c r="F374" s="4"/>
      <c r="G374" s="4"/>
      <c r="H374" s="4"/>
      <c r="I374" s="4"/>
      <c r="J374" s="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2"/>
      <c r="D375" s="2"/>
      <c r="E375" s="3"/>
      <c r="F375" s="4"/>
      <c r="G375" s="4"/>
      <c r="H375" s="4"/>
      <c r="I375" s="4"/>
      <c r="J375" s="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2"/>
      <c r="D376" s="2"/>
      <c r="E376" s="3"/>
      <c r="F376" s="4"/>
      <c r="G376" s="4"/>
      <c r="H376" s="4"/>
      <c r="I376" s="4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2"/>
      <c r="D377" s="2"/>
      <c r="E377" s="3"/>
      <c r="F377" s="4"/>
      <c r="G377" s="4"/>
      <c r="H377" s="4"/>
      <c r="I377" s="4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2"/>
      <c r="D378" s="2"/>
      <c r="E378" s="3"/>
      <c r="F378" s="4"/>
      <c r="G378" s="4"/>
      <c r="H378" s="4"/>
      <c r="I378" s="4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2"/>
      <c r="D379" s="2"/>
      <c r="E379" s="3"/>
      <c r="F379" s="4"/>
      <c r="G379" s="4"/>
      <c r="H379" s="4"/>
      <c r="I379" s="4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2"/>
      <c r="D380" s="2"/>
      <c r="E380" s="3"/>
      <c r="F380" s="4"/>
      <c r="G380" s="4"/>
      <c r="H380" s="4"/>
      <c r="I380" s="4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2"/>
      <c r="D381" s="2"/>
      <c r="E381" s="3"/>
      <c r="F381" s="4"/>
      <c r="G381" s="4"/>
      <c r="H381" s="4"/>
      <c r="I381" s="4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2"/>
      <c r="D382" s="2"/>
      <c r="E382" s="3"/>
      <c r="F382" s="4"/>
      <c r="G382" s="4"/>
      <c r="H382" s="4"/>
      <c r="I382" s="4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2"/>
      <c r="D383" s="2"/>
      <c r="E383" s="3"/>
      <c r="F383" s="4"/>
      <c r="G383" s="4"/>
      <c r="H383" s="4"/>
      <c r="I383" s="4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2"/>
      <c r="D384" s="2"/>
      <c r="E384" s="3"/>
      <c r="F384" s="4"/>
      <c r="G384" s="4"/>
      <c r="H384" s="4"/>
      <c r="I384" s="4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2"/>
      <c r="D385" s="2"/>
      <c r="E385" s="3"/>
      <c r="F385" s="4"/>
      <c r="G385" s="4"/>
      <c r="H385" s="4"/>
      <c r="I385" s="4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2"/>
      <c r="D386" s="2"/>
      <c r="E386" s="3"/>
      <c r="F386" s="4"/>
      <c r="G386" s="4"/>
      <c r="H386" s="4"/>
      <c r="I386" s="4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2"/>
      <c r="D387" s="2"/>
      <c r="E387" s="3"/>
      <c r="F387" s="4"/>
      <c r="G387" s="4"/>
      <c r="H387" s="4"/>
      <c r="I387" s="4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2"/>
      <c r="D388" s="2"/>
      <c r="E388" s="3"/>
      <c r="F388" s="4"/>
      <c r="G388" s="4"/>
      <c r="H388" s="4"/>
      <c r="I388" s="4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2"/>
      <c r="D389" s="2"/>
      <c r="E389" s="3"/>
      <c r="F389" s="4"/>
      <c r="G389" s="4"/>
      <c r="H389" s="4"/>
      <c r="I389" s="4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2"/>
      <c r="D390" s="2"/>
      <c r="E390" s="3"/>
      <c r="F390" s="4"/>
      <c r="G390" s="4"/>
      <c r="H390" s="4"/>
      <c r="I390" s="4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2"/>
      <c r="D391" s="2"/>
      <c r="E391" s="3"/>
      <c r="F391" s="4"/>
      <c r="G391" s="4"/>
      <c r="H391" s="4"/>
      <c r="I391" s="4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2"/>
      <c r="D392" s="2"/>
      <c r="E392" s="3"/>
      <c r="F392" s="4"/>
      <c r="G392" s="4"/>
      <c r="H392" s="4"/>
      <c r="I392" s="4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2"/>
      <c r="D393" s="2"/>
      <c r="E393" s="3"/>
      <c r="F393" s="4"/>
      <c r="G393" s="4"/>
      <c r="H393" s="4"/>
      <c r="I393" s="4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2"/>
      <c r="D394" s="2"/>
      <c r="E394" s="3"/>
      <c r="F394" s="4"/>
      <c r="G394" s="4"/>
      <c r="H394" s="4"/>
      <c r="I394" s="4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2"/>
      <c r="D395" s="2"/>
      <c r="E395" s="3"/>
      <c r="F395" s="4"/>
      <c r="G395" s="4"/>
      <c r="H395" s="4"/>
      <c r="I395" s="4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2"/>
      <c r="D396" s="2"/>
      <c r="E396" s="3"/>
      <c r="F396" s="4"/>
      <c r="G396" s="4"/>
      <c r="H396" s="4"/>
      <c r="I396" s="4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2"/>
      <c r="D397" s="2"/>
      <c r="E397" s="3"/>
      <c r="F397" s="4"/>
      <c r="G397" s="4"/>
      <c r="H397" s="4"/>
      <c r="I397" s="4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2"/>
      <c r="D398" s="2"/>
      <c r="E398" s="3"/>
      <c r="F398" s="4"/>
      <c r="G398" s="4"/>
      <c r="H398" s="4"/>
      <c r="I398" s="4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2"/>
      <c r="D399" s="2"/>
      <c r="E399" s="3"/>
      <c r="F399" s="4"/>
      <c r="G399" s="4"/>
      <c r="H399" s="4"/>
      <c r="I399" s="4"/>
      <c r="J399" s="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2"/>
      <c r="D400" s="2"/>
      <c r="E400" s="3"/>
      <c r="F400" s="4"/>
      <c r="G400" s="4"/>
      <c r="H400" s="4"/>
      <c r="I400" s="4"/>
      <c r="J400" s="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2"/>
      <c r="D401" s="2"/>
      <c r="E401" s="3"/>
      <c r="F401" s="4"/>
      <c r="G401" s="4"/>
      <c r="H401" s="4"/>
      <c r="I401" s="4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2"/>
      <c r="D402" s="2"/>
      <c r="E402" s="3"/>
      <c r="F402" s="4"/>
      <c r="G402" s="4"/>
      <c r="H402" s="4"/>
      <c r="I402" s="4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2"/>
      <c r="D403" s="2"/>
      <c r="E403" s="3"/>
      <c r="F403" s="4"/>
      <c r="G403" s="4"/>
      <c r="H403" s="4"/>
      <c r="I403" s="4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2"/>
      <c r="D404" s="2"/>
      <c r="E404" s="3"/>
      <c r="F404" s="4"/>
      <c r="G404" s="4"/>
      <c r="H404" s="4"/>
      <c r="I404" s="4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2"/>
      <c r="D405" s="2"/>
      <c r="E405" s="3"/>
      <c r="F405" s="4"/>
      <c r="G405" s="4"/>
      <c r="H405" s="4"/>
      <c r="I405" s="4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2"/>
      <c r="D406" s="2"/>
      <c r="E406" s="3"/>
      <c r="F406" s="4"/>
      <c r="G406" s="4"/>
      <c r="H406" s="4"/>
      <c r="I406" s="4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2"/>
      <c r="D407" s="2"/>
      <c r="E407" s="3"/>
      <c r="F407" s="4"/>
      <c r="G407" s="4"/>
      <c r="H407" s="4"/>
      <c r="I407" s="4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2"/>
      <c r="D408" s="2"/>
      <c r="E408" s="3"/>
      <c r="F408" s="4"/>
      <c r="G408" s="4"/>
      <c r="H408" s="4"/>
      <c r="I408" s="4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2"/>
      <c r="D409" s="2"/>
      <c r="E409" s="3"/>
      <c r="F409" s="4"/>
      <c r="G409" s="4"/>
      <c r="H409" s="4"/>
      <c r="I409" s="4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2"/>
      <c r="D410" s="2"/>
      <c r="E410" s="3"/>
      <c r="F410" s="4"/>
      <c r="G410" s="4"/>
      <c r="H410" s="4"/>
      <c r="I410" s="4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2"/>
      <c r="D411" s="2"/>
      <c r="E411" s="3"/>
      <c r="F411" s="4"/>
      <c r="G411" s="4"/>
      <c r="H411" s="4"/>
      <c r="I411" s="4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2"/>
      <c r="D412" s="2"/>
      <c r="E412" s="3"/>
      <c r="F412" s="4"/>
      <c r="G412" s="4"/>
      <c r="H412" s="4"/>
      <c r="I412" s="4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2"/>
      <c r="D413" s="2"/>
      <c r="E413" s="3"/>
      <c r="F413" s="4"/>
      <c r="G413" s="4"/>
      <c r="H413" s="4"/>
      <c r="I413" s="4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2"/>
      <c r="D414" s="2"/>
      <c r="E414" s="3"/>
      <c r="F414" s="4"/>
      <c r="G414" s="4"/>
      <c r="H414" s="4"/>
      <c r="I414" s="4"/>
      <c r="J414" s="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2"/>
      <c r="D415" s="2"/>
      <c r="E415" s="3"/>
      <c r="F415" s="4"/>
      <c r="G415" s="4"/>
      <c r="H415" s="4"/>
      <c r="I415" s="4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2"/>
      <c r="D416" s="2"/>
      <c r="E416" s="3"/>
      <c r="F416" s="4"/>
      <c r="G416" s="4"/>
      <c r="H416" s="4"/>
      <c r="I416" s="4"/>
      <c r="J416" s="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2"/>
      <c r="D417" s="2"/>
      <c r="E417" s="3"/>
      <c r="F417" s="4"/>
      <c r="G417" s="4"/>
      <c r="H417" s="4"/>
      <c r="I417" s="4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2"/>
      <c r="D418" s="2"/>
      <c r="E418" s="3"/>
      <c r="F418" s="4"/>
      <c r="G418" s="4"/>
      <c r="H418" s="4"/>
      <c r="I418" s="4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2"/>
      <c r="D419" s="2"/>
      <c r="E419" s="3"/>
      <c r="F419" s="4"/>
      <c r="G419" s="4"/>
      <c r="H419" s="4"/>
      <c r="I419" s="4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2"/>
      <c r="D420" s="2"/>
      <c r="E420" s="3"/>
      <c r="F420" s="4"/>
      <c r="G420" s="4"/>
      <c r="H420" s="4"/>
      <c r="I420" s="4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2"/>
      <c r="D421" s="2"/>
      <c r="E421" s="3"/>
      <c r="F421" s="4"/>
      <c r="G421" s="4"/>
      <c r="H421" s="4"/>
      <c r="I421" s="4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2"/>
      <c r="D422" s="2"/>
      <c r="E422" s="3"/>
      <c r="F422" s="4"/>
      <c r="G422" s="4"/>
      <c r="H422" s="4"/>
      <c r="I422" s="4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2"/>
      <c r="D423" s="2"/>
      <c r="E423" s="3"/>
      <c r="F423" s="4"/>
      <c r="G423" s="4"/>
      <c r="H423" s="4"/>
      <c r="I423" s="4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2"/>
      <c r="D424" s="2"/>
      <c r="E424" s="3"/>
      <c r="F424" s="4"/>
      <c r="G424" s="4"/>
      <c r="H424" s="4"/>
      <c r="I424" s="4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2"/>
      <c r="D425" s="2"/>
      <c r="E425" s="3"/>
      <c r="F425" s="4"/>
      <c r="G425" s="4"/>
      <c r="H425" s="4"/>
      <c r="I425" s="4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2"/>
      <c r="D426" s="2"/>
      <c r="E426" s="3"/>
      <c r="F426" s="4"/>
      <c r="G426" s="4"/>
      <c r="H426" s="4"/>
      <c r="I426" s="4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2"/>
      <c r="D427" s="2"/>
      <c r="E427" s="3"/>
      <c r="F427" s="4"/>
      <c r="G427" s="4"/>
      <c r="H427" s="4"/>
      <c r="I427" s="4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2"/>
      <c r="D428" s="2"/>
      <c r="E428" s="3"/>
      <c r="F428" s="4"/>
      <c r="G428" s="4"/>
      <c r="H428" s="4"/>
      <c r="I428" s="4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2"/>
      <c r="D429" s="2"/>
      <c r="E429" s="3"/>
      <c r="F429" s="4"/>
      <c r="G429" s="4"/>
      <c r="H429" s="4"/>
      <c r="I429" s="4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2"/>
      <c r="D430" s="2"/>
      <c r="E430" s="3"/>
      <c r="F430" s="4"/>
      <c r="G430" s="4"/>
      <c r="H430" s="4"/>
      <c r="I430" s="4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2"/>
      <c r="D431" s="2"/>
      <c r="E431" s="3"/>
      <c r="F431" s="4"/>
      <c r="G431" s="4"/>
      <c r="H431" s="4"/>
      <c r="I431" s="4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2"/>
      <c r="D432" s="2"/>
      <c r="E432" s="3"/>
      <c r="F432" s="4"/>
      <c r="G432" s="4"/>
      <c r="H432" s="4"/>
      <c r="I432" s="4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2"/>
      <c r="D433" s="2"/>
      <c r="E433" s="3"/>
      <c r="F433" s="4"/>
      <c r="G433" s="4"/>
      <c r="H433" s="4"/>
      <c r="I433" s="4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2"/>
      <c r="D434" s="2"/>
      <c r="E434" s="3"/>
      <c r="F434" s="4"/>
      <c r="G434" s="4"/>
      <c r="H434" s="4"/>
      <c r="I434" s="4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2"/>
      <c r="D435" s="2"/>
      <c r="E435" s="3"/>
      <c r="F435" s="4"/>
      <c r="G435" s="4"/>
      <c r="H435" s="4"/>
      <c r="I435" s="4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2"/>
      <c r="D436" s="2"/>
      <c r="E436" s="3"/>
      <c r="F436" s="4"/>
      <c r="G436" s="4"/>
      <c r="H436" s="4"/>
      <c r="I436" s="4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2"/>
      <c r="D437" s="2"/>
      <c r="E437" s="3"/>
      <c r="F437" s="4"/>
      <c r="G437" s="4"/>
      <c r="H437" s="4"/>
      <c r="I437" s="4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2"/>
      <c r="D438" s="2"/>
      <c r="E438" s="3"/>
      <c r="F438" s="4"/>
      <c r="G438" s="4"/>
      <c r="H438" s="4"/>
      <c r="I438" s="4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2"/>
      <c r="D439" s="2"/>
      <c r="E439" s="3"/>
      <c r="F439" s="4"/>
      <c r="G439" s="4"/>
      <c r="H439" s="4"/>
      <c r="I439" s="4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2"/>
      <c r="D440" s="2"/>
      <c r="E440" s="3"/>
      <c r="F440" s="4"/>
      <c r="G440" s="4"/>
      <c r="H440" s="4"/>
      <c r="I440" s="4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2"/>
      <c r="D441" s="2"/>
      <c r="E441" s="3"/>
      <c r="F441" s="4"/>
      <c r="G441" s="4"/>
      <c r="H441" s="4"/>
      <c r="I441" s="4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2"/>
      <c r="D442" s="2"/>
      <c r="E442" s="3"/>
      <c r="F442" s="4"/>
      <c r="G442" s="4"/>
      <c r="H442" s="4"/>
      <c r="I442" s="4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2"/>
      <c r="D443" s="2"/>
      <c r="E443" s="3"/>
      <c r="F443" s="4"/>
      <c r="G443" s="4"/>
      <c r="H443" s="4"/>
      <c r="I443" s="4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2"/>
      <c r="D444" s="2"/>
      <c r="E444" s="3"/>
      <c r="F444" s="4"/>
      <c r="G444" s="4"/>
      <c r="H444" s="4"/>
      <c r="I444" s="4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2"/>
      <c r="D445" s="2"/>
      <c r="E445" s="3"/>
      <c r="F445" s="4"/>
      <c r="G445" s="4"/>
      <c r="H445" s="4"/>
      <c r="I445" s="4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2"/>
      <c r="D446" s="2"/>
      <c r="E446" s="3"/>
      <c r="F446" s="4"/>
      <c r="G446" s="4"/>
      <c r="H446" s="4"/>
      <c r="I446" s="4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2"/>
      <c r="D447" s="2"/>
      <c r="E447" s="3"/>
      <c r="F447" s="4"/>
      <c r="G447" s="4"/>
      <c r="H447" s="4"/>
      <c r="I447" s="4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2"/>
      <c r="D448" s="2"/>
      <c r="E448" s="3"/>
      <c r="F448" s="4"/>
      <c r="G448" s="4"/>
      <c r="H448" s="4"/>
      <c r="I448" s="4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2"/>
      <c r="D449" s="2"/>
      <c r="E449" s="3"/>
      <c r="F449" s="4"/>
      <c r="G449" s="4"/>
      <c r="H449" s="4"/>
      <c r="I449" s="4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2"/>
      <c r="D450" s="2"/>
      <c r="E450" s="3"/>
      <c r="F450" s="4"/>
      <c r="G450" s="4"/>
      <c r="H450" s="4"/>
      <c r="I450" s="4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2"/>
      <c r="D451" s="2"/>
      <c r="E451" s="3"/>
      <c r="F451" s="4"/>
      <c r="G451" s="4"/>
      <c r="H451" s="4"/>
      <c r="I451" s="4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2"/>
      <c r="D452" s="2"/>
      <c r="E452" s="3"/>
      <c r="F452" s="4"/>
      <c r="G452" s="4"/>
      <c r="H452" s="4"/>
      <c r="I452" s="4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2"/>
      <c r="D453" s="2"/>
      <c r="E453" s="3"/>
      <c r="F453" s="4"/>
      <c r="G453" s="4"/>
      <c r="H453" s="4"/>
      <c r="I453" s="4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2"/>
      <c r="D454" s="2"/>
      <c r="E454" s="3"/>
      <c r="F454" s="4"/>
      <c r="G454" s="4"/>
      <c r="H454" s="4"/>
      <c r="I454" s="4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2"/>
      <c r="D455" s="2"/>
      <c r="E455" s="3"/>
      <c r="F455" s="4"/>
      <c r="G455" s="4"/>
      <c r="H455" s="4"/>
      <c r="I455" s="4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2"/>
      <c r="D456" s="2"/>
      <c r="E456" s="3"/>
      <c r="F456" s="4"/>
      <c r="G456" s="4"/>
      <c r="H456" s="4"/>
      <c r="I456" s="4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2"/>
      <c r="D457" s="2"/>
      <c r="E457" s="3"/>
      <c r="F457" s="4"/>
      <c r="G457" s="4"/>
      <c r="H457" s="4"/>
      <c r="I457" s="4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2"/>
      <c r="D458" s="2"/>
      <c r="E458" s="3"/>
      <c r="F458" s="4"/>
      <c r="G458" s="4"/>
      <c r="H458" s="4"/>
      <c r="I458" s="4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2"/>
      <c r="D459" s="2"/>
      <c r="E459" s="3"/>
      <c r="F459" s="4"/>
      <c r="G459" s="4"/>
      <c r="H459" s="4"/>
      <c r="I459" s="4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2"/>
      <c r="D460" s="2"/>
      <c r="E460" s="3"/>
      <c r="F460" s="4"/>
      <c r="G460" s="4"/>
      <c r="H460" s="4"/>
      <c r="I460" s="4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2"/>
      <c r="D461" s="2"/>
      <c r="E461" s="3"/>
      <c r="F461" s="4"/>
      <c r="G461" s="4"/>
      <c r="H461" s="4"/>
      <c r="I461" s="4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2"/>
      <c r="D462" s="2"/>
      <c r="E462" s="3"/>
      <c r="F462" s="4"/>
      <c r="G462" s="4"/>
      <c r="H462" s="4"/>
      <c r="I462" s="4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2"/>
      <c r="D463" s="2"/>
      <c r="E463" s="3"/>
      <c r="F463" s="4"/>
      <c r="G463" s="4"/>
      <c r="H463" s="4"/>
      <c r="I463" s="4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2"/>
      <c r="D464" s="2"/>
      <c r="E464" s="3"/>
      <c r="F464" s="4"/>
      <c r="G464" s="4"/>
      <c r="H464" s="4"/>
      <c r="I464" s="4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2"/>
      <c r="D465" s="2"/>
      <c r="E465" s="3"/>
      <c r="F465" s="4"/>
      <c r="G465" s="4"/>
      <c r="H465" s="4"/>
      <c r="I465" s="4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2"/>
      <c r="D466" s="2"/>
      <c r="E466" s="3"/>
      <c r="F466" s="4"/>
      <c r="G466" s="4"/>
      <c r="H466" s="4"/>
      <c r="I466" s="4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2"/>
      <c r="D467" s="2"/>
      <c r="E467" s="3"/>
      <c r="F467" s="4"/>
      <c r="G467" s="4"/>
      <c r="H467" s="4"/>
      <c r="I467" s="4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2"/>
      <c r="D468" s="2"/>
      <c r="E468" s="3"/>
      <c r="F468" s="4"/>
      <c r="G468" s="4"/>
      <c r="H468" s="4"/>
      <c r="I468" s="4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2"/>
      <c r="D469" s="2"/>
      <c r="E469" s="3"/>
      <c r="F469" s="4"/>
      <c r="G469" s="4"/>
      <c r="H469" s="4"/>
      <c r="I469" s="4"/>
      <c r="J469" s="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2"/>
      <c r="D470" s="2"/>
      <c r="E470" s="3"/>
      <c r="F470" s="4"/>
      <c r="G470" s="4"/>
      <c r="H470" s="4"/>
      <c r="I470" s="4"/>
      <c r="J470" s="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2"/>
      <c r="D471" s="2"/>
      <c r="E471" s="3"/>
      <c r="F471" s="4"/>
      <c r="G471" s="4"/>
      <c r="H471" s="4"/>
      <c r="I471" s="4"/>
      <c r="J471" s="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2"/>
      <c r="D472" s="2"/>
      <c r="E472" s="3"/>
      <c r="F472" s="4"/>
      <c r="G472" s="4"/>
      <c r="H472" s="4"/>
      <c r="I472" s="4"/>
      <c r="J472" s="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2"/>
      <c r="D473" s="2"/>
      <c r="E473" s="3"/>
      <c r="F473" s="4"/>
      <c r="G473" s="4"/>
      <c r="H473" s="4"/>
      <c r="I473" s="4"/>
      <c r="J473" s="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2"/>
      <c r="D474" s="2"/>
      <c r="E474" s="3"/>
      <c r="F474" s="4"/>
      <c r="G474" s="4"/>
      <c r="H474" s="4"/>
      <c r="I474" s="4"/>
      <c r="J474" s="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2"/>
      <c r="D475" s="2"/>
      <c r="E475" s="3"/>
      <c r="F475" s="4"/>
      <c r="G475" s="4"/>
      <c r="H475" s="4"/>
      <c r="I475" s="4"/>
      <c r="J475" s="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2"/>
      <c r="D476" s="2"/>
      <c r="E476" s="3"/>
      <c r="F476" s="4"/>
      <c r="G476" s="4"/>
      <c r="H476" s="4"/>
      <c r="I476" s="4"/>
      <c r="J476" s="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2"/>
      <c r="D477" s="2"/>
      <c r="E477" s="3"/>
      <c r="F477" s="4"/>
      <c r="G477" s="4"/>
      <c r="H477" s="4"/>
      <c r="I477" s="4"/>
      <c r="J477" s="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2"/>
      <c r="D478" s="2"/>
      <c r="E478" s="3"/>
      <c r="F478" s="4"/>
      <c r="G478" s="4"/>
      <c r="H478" s="4"/>
      <c r="I478" s="4"/>
      <c r="J478" s="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2"/>
      <c r="D479" s="2"/>
      <c r="E479" s="3"/>
      <c r="F479" s="4"/>
      <c r="G479" s="4"/>
      <c r="H479" s="4"/>
      <c r="I479" s="4"/>
      <c r="J479" s="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2"/>
      <c r="D480" s="2"/>
      <c r="E480" s="3"/>
      <c r="F480" s="4"/>
      <c r="G480" s="4"/>
      <c r="H480" s="4"/>
      <c r="I480" s="4"/>
      <c r="J480" s="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2"/>
      <c r="D481" s="2"/>
      <c r="E481" s="3"/>
      <c r="F481" s="4"/>
      <c r="G481" s="4"/>
      <c r="H481" s="4"/>
      <c r="I481" s="4"/>
      <c r="J481" s="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2"/>
      <c r="D482" s="2"/>
      <c r="E482" s="3"/>
      <c r="F482" s="4"/>
      <c r="G482" s="4"/>
      <c r="H482" s="4"/>
      <c r="I482" s="4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2"/>
      <c r="D483" s="2"/>
      <c r="E483" s="3"/>
      <c r="F483" s="4"/>
      <c r="G483" s="4"/>
      <c r="H483" s="4"/>
      <c r="I483" s="4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2"/>
      <c r="D484" s="2"/>
      <c r="E484" s="3"/>
      <c r="F484" s="4"/>
      <c r="G484" s="4"/>
      <c r="H484" s="4"/>
      <c r="I484" s="4"/>
      <c r="J484" s="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2"/>
      <c r="D485" s="2"/>
      <c r="E485" s="3"/>
      <c r="F485" s="4"/>
      <c r="G485" s="4"/>
      <c r="H485" s="4"/>
      <c r="I485" s="4"/>
      <c r="J485" s="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2"/>
      <c r="D486" s="2"/>
      <c r="E486" s="3"/>
      <c r="F486" s="4"/>
      <c r="G486" s="4"/>
      <c r="H486" s="4"/>
      <c r="I486" s="4"/>
      <c r="J486" s="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2"/>
      <c r="D487" s="2"/>
      <c r="E487" s="3"/>
      <c r="F487" s="4"/>
      <c r="G487" s="4"/>
      <c r="H487" s="4"/>
      <c r="I487" s="4"/>
      <c r="J487" s="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2"/>
      <c r="D488" s="2"/>
      <c r="E488" s="3"/>
      <c r="F488" s="4"/>
      <c r="G488" s="4"/>
      <c r="H488" s="4"/>
      <c r="I488" s="4"/>
      <c r="J488" s="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2"/>
      <c r="D489" s="2"/>
      <c r="E489" s="3"/>
      <c r="F489" s="4"/>
      <c r="G489" s="4"/>
      <c r="H489" s="4"/>
      <c r="I489" s="4"/>
      <c r="J489" s="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2"/>
      <c r="D490" s="2"/>
      <c r="E490" s="3"/>
      <c r="F490" s="4"/>
      <c r="G490" s="4"/>
      <c r="H490" s="4"/>
      <c r="I490" s="4"/>
      <c r="J490" s="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2"/>
      <c r="D491" s="2"/>
      <c r="E491" s="3"/>
      <c r="F491" s="4"/>
      <c r="G491" s="4"/>
      <c r="H491" s="4"/>
      <c r="I491" s="4"/>
      <c r="J491" s="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2"/>
      <c r="D492" s="2"/>
      <c r="E492" s="3"/>
      <c r="F492" s="4"/>
      <c r="G492" s="4"/>
      <c r="H492" s="4"/>
      <c r="I492" s="4"/>
      <c r="J492" s="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2"/>
      <c r="D493" s="2"/>
      <c r="E493" s="3"/>
      <c r="F493" s="4"/>
      <c r="G493" s="4"/>
      <c r="H493" s="4"/>
      <c r="I493" s="4"/>
      <c r="J493" s="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2"/>
      <c r="D494" s="2"/>
      <c r="E494" s="3"/>
      <c r="F494" s="4"/>
      <c r="G494" s="4"/>
      <c r="H494" s="4"/>
      <c r="I494" s="4"/>
      <c r="J494" s="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2"/>
      <c r="D495" s="2"/>
      <c r="E495" s="3"/>
      <c r="F495" s="4"/>
      <c r="G495" s="4"/>
      <c r="H495" s="4"/>
      <c r="I495" s="4"/>
      <c r="J495" s="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2"/>
      <c r="D496" s="2"/>
      <c r="E496" s="3"/>
      <c r="F496" s="4"/>
      <c r="G496" s="4"/>
      <c r="H496" s="4"/>
      <c r="I496" s="4"/>
      <c r="J496" s="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2"/>
      <c r="D497" s="2"/>
      <c r="E497" s="3"/>
      <c r="F497" s="4"/>
      <c r="G497" s="4"/>
      <c r="H497" s="4"/>
      <c r="I497" s="4"/>
      <c r="J497" s="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2"/>
      <c r="D498" s="2"/>
      <c r="E498" s="3"/>
      <c r="F498" s="4"/>
      <c r="G498" s="4"/>
      <c r="H498" s="4"/>
      <c r="I498" s="4"/>
      <c r="J498" s="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2"/>
      <c r="D499" s="2"/>
      <c r="E499" s="3"/>
      <c r="F499" s="4"/>
      <c r="G499" s="4"/>
      <c r="H499" s="4"/>
      <c r="I499" s="4"/>
      <c r="J499" s="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2"/>
      <c r="D500" s="2"/>
      <c r="E500" s="3"/>
      <c r="F500" s="4"/>
      <c r="G500" s="4"/>
      <c r="H500" s="4"/>
      <c r="I500" s="4"/>
      <c r="J500" s="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2"/>
      <c r="D501" s="2"/>
      <c r="E501" s="3"/>
      <c r="F501" s="4"/>
      <c r="G501" s="4"/>
      <c r="H501" s="4"/>
      <c r="I501" s="4"/>
      <c r="J501" s="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2"/>
      <c r="D502" s="2"/>
      <c r="E502" s="3"/>
      <c r="F502" s="4"/>
      <c r="G502" s="4"/>
      <c r="H502" s="4"/>
      <c r="I502" s="4"/>
      <c r="J502" s="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2"/>
      <c r="D503" s="2"/>
      <c r="E503" s="3"/>
      <c r="F503" s="4"/>
      <c r="G503" s="4"/>
      <c r="H503" s="4"/>
      <c r="I503" s="4"/>
      <c r="J503" s="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2"/>
      <c r="D504" s="2"/>
      <c r="E504" s="3"/>
      <c r="F504" s="4"/>
      <c r="G504" s="4"/>
      <c r="H504" s="4"/>
      <c r="I504" s="4"/>
      <c r="J504" s="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2"/>
      <c r="D505" s="2"/>
      <c r="E505" s="3"/>
      <c r="F505" s="4"/>
      <c r="G505" s="4"/>
      <c r="H505" s="4"/>
      <c r="I505" s="4"/>
      <c r="J505" s="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2"/>
      <c r="D506" s="2"/>
      <c r="E506" s="3"/>
      <c r="F506" s="4"/>
      <c r="G506" s="4"/>
      <c r="H506" s="4"/>
      <c r="I506" s="4"/>
      <c r="J506" s="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2"/>
      <c r="D507" s="2"/>
      <c r="E507" s="3"/>
      <c r="F507" s="4"/>
      <c r="G507" s="4"/>
      <c r="H507" s="4"/>
      <c r="I507" s="4"/>
      <c r="J507" s="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2"/>
      <c r="D508" s="2"/>
      <c r="E508" s="3"/>
      <c r="F508" s="4"/>
      <c r="G508" s="4"/>
      <c r="H508" s="4"/>
      <c r="I508" s="4"/>
      <c r="J508" s="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2"/>
      <c r="D509" s="2"/>
      <c r="E509" s="3"/>
      <c r="F509" s="4"/>
      <c r="G509" s="4"/>
      <c r="H509" s="4"/>
      <c r="I509" s="4"/>
      <c r="J509" s="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2"/>
      <c r="D510" s="2"/>
      <c r="E510" s="3"/>
      <c r="F510" s="4"/>
      <c r="G510" s="4"/>
      <c r="H510" s="4"/>
      <c r="I510" s="4"/>
      <c r="J510" s="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2"/>
      <c r="D511" s="2"/>
      <c r="E511" s="3"/>
      <c r="F511" s="4"/>
      <c r="G511" s="4"/>
      <c r="H511" s="4"/>
      <c r="I511" s="4"/>
      <c r="J511" s="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2"/>
      <c r="D512" s="2"/>
      <c r="E512" s="3"/>
      <c r="F512" s="4"/>
      <c r="G512" s="4"/>
      <c r="H512" s="4"/>
      <c r="I512" s="4"/>
      <c r="J512" s="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2"/>
      <c r="D513" s="2"/>
      <c r="E513" s="3"/>
      <c r="F513" s="4"/>
      <c r="G513" s="4"/>
      <c r="H513" s="4"/>
      <c r="I513" s="4"/>
      <c r="J513" s="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2"/>
      <c r="D514" s="2"/>
      <c r="E514" s="3"/>
      <c r="F514" s="4"/>
      <c r="G514" s="4"/>
      <c r="H514" s="4"/>
      <c r="I514" s="4"/>
      <c r="J514" s="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2"/>
      <c r="D515" s="2"/>
      <c r="E515" s="3"/>
      <c r="F515" s="4"/>
      <c r="G515" s="4"/>
      <c r="H515" s="4"/>
      <c r="I515" s="4"/>
      <c r="J515" s="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2"/>
      <c r="D516" s="2"/>
      <c r="E516" s="3"/>
      <c r="F516" s="4"/>
      <c r="G516" s="4"/>
      <c r="H516" s="4"/>
      <c r="I516" s="4"/>
      <c r="J516" s="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2"/>
      <c r="D517" s="2"/>
      <c r="E517" s="3"/>
      <c r="F517" s="4"/>
      <c r="G517" s="4"/>
      <c r="H517" s="4"/>
      <c r="I517" s="4"/>
      <c r="J517" s="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2"/>
      <c r="D518" s="2"/>
      <c r="E518" s="3"/>
      <c r="F518" s="4"/>
      <c r="G518" s="4"/>
      <c r="H518" s="4"/>
      <c r="I518" s="4"/>
      <c r="J518" s="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2"/>
      <c r="D519" s="2"/>
      <c r="E519" s="3"/>
      <c r="F519" s="4"/>
      <c r="G519" s="4"/>
      <c r="H519" s="4"/>
      <c r="I519" s="4"/>
      <c r="J519" s="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2"/>
      <c r="D520" s="2"/>
      <c r="E520" s="3"/>
      <c r="F520" s="4"/>
      <c r="G520" s="4"/>
      <c r="H520" s="4"/>
      <c r="I520" s="4"/>
      <c r="J520" s="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2"/>
      <c r="D521" s="2"/>
      <c r="E521" s="3"/>
      <c r="F521" s="4"/>
      <c r="G521" s="4"/>
      <c r="H521" s="4"/>
      <c r="I521" s="4"/>
      <c r="J521" s="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2"/>
      <c r="D522" s="2"/>
      <c r="E522" s="3"/>
      <c r="F522" s="4"/>
      <c r="G522" s="4"/>
      <c r="H522" s="4"/>
      <c r="I522" s="4"/>
      <c r="J522" s="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2"/>
      <c r="D523" s="2"/>
      <c r="E523" s="3"/>
      <c r="F523" s="4"/>
      <c r="G523" s="4"/>
      <c r="H523" s="4"/>
      <c r="I523" s="4"/>
      <c r="J523" s="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2"/>
      <c r="D524" s="2"/>
      <c r="E524" s="3"/>
      <c r="F524" s="4"/>
      <c r="G524" s="4"/>
      <c r="H524" s="4"/>
      <c r="I524" s="4"/>
      <c r="J524" s="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2"/>
      <c r="D525" s="2"/>
      <c r="E525" s="3"/>
      <c r="F525" s="4"/>
      <c r="G525" s="4"/>
      <c r="H525" s="4"/>
      <c r="I525" s="4"/>
      <c r="J525" s="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2"/>
      <c r="D526" s="2"/>
      <c r="E526" s="3"/>
      <c r="F526" s="4"/>
      <c r="G526" s="4"/>
      <c r="H526" s="4"/>
      <c r="I526" s="4"/>
      <c r="J526" s="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2"/>
      <c r="D527" s="2"/>
      <c r="E527" s="3"/>
      <c r="F527" s="4"/>
      <c r="G527" s="4"/>
      <c r="H527" s="4"/>
      <c r="I527" s="4"/>
      <c r="J527" s="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2"/>
      <c r="D528" s="2"/>
      <c r="E528" s="3"/>
      <c r="F528" s="4"/>
      <c r="G528" s="4"/>
      <c r="H528" s="4"/>
      <c r="I528" s="4"/>
      <c r="J528" s="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2"/>
      <c r="D529" s="2"/>
      <c r="E529" s="3"/>
      <c r="F529" s="4"/>
      <c r="G529" s="4"/>
      <c r="H529" s="4"/>
      <c r="I529" s="4"/>
      <c r="J529" s="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2"/>
      <c r="D530" s="2"/>
      <c r="E530" s="3"/>
      <c r="F530" s="4"/>
      <c r="G530" s="4"/>
      <c r="H530" s="4"/>
      <c r="I530" s="4"/>
      <c r="J530" s="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2"/>
      <c r="D531" s="2"/>
      <c r="E531" s="3"/>
      <c r="F531" s="4"/>
      <c r="G531" s="4"/>
      <c r="H531" s="4"/>
      <c r="I531" s="4"/>
      <c r="J531" s="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2"/>
      <c r="D532" s="2"/>
      <c r="E532" s="3"/>
      <c r="F532" s="4"/>
      <c r="G532" s="4"/>
      <c r="H532" s="4"/>
      <c r="I532" s="4"/>
      <c r="J532" s="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2"/>
      <c r="D533" s="2"/>
      <c r="E533" s="3"/>
      <c r="F533" s="4"/>
      <c r="G533" s="4"/>
      <c r="H533" s="4"/>
      <c r="I533" s="4"/>
      <c r="J533" s="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2"/>
      <c r="D534" s="2"/>
      <c r="E534" s="3"/>
      <c r="F534" s="4"/>
      <c r="G534" s="4"/>
      <c r="H534" s="4"/>
      <c r="I534" s="4"/>
      <c r="J534" s="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2"/>
      <c r="D535" s="2"/>
      <c r="E535" s="3"/>
      <c r="F535" s="4"/>
      <c r="G535" s="4"/>
      <c r="H535" s="4"/>
      <c r="I535" s="4"/>
      <c r="J535" s="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2"/>
      <c r="D536" s="2"/>
      <c r="E536" s="3"/>
      <c r="F536" s="4"/>
      <c r="G536" s="4"/>
      <c r="H536" s="4"/>
      <c r="I536" s="4"/>
      <c r="J536" s="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2"/>
      <c r="D537" s="2"/>
      <c r="E537" s="3"/>
      <c r="F537" s="4"/>
      <c r="G537" s="4"/>
      <c r="H537" s="4"/>
      <c r="I537" s="4"/>
      <c r="J537" s="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2"/>
      <c r="D538" s="2"/>
      <c r="E538" s="3"/>
      <c r="F538" s="4"/>
      <c r="G538" s="4"/>
      <c r="H538" s="4"/>
      <c r="I538" s="4"/>
      <c r="J538" s="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2"/>
      <c r="D539" s="2"/>
      <c r="E539" s="3"/>
      <c r="F539" s="4"/>
      <c r="G539" s="4"/>
      <c r="H539" s="4"/>
      <c r="I539" s="4"/>
      <c r="J539" s="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2"/>
      <c r="D540" s="2"/>
      <c r="E540" s="3"/>
      <c r="F540" s="4"/>
      <c r="G540" s="4"/>
      <c r="H540" s="4"/>
      <c r="I540" s="4"/>
      <c r="J540" s="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2"/>
      <c r="D541" s="2"/>
      <c r="E541" s="3"/>
      <c r="F541" s="4"/>
      <c r="G541" s="4"/>
      <c r="H541" s="4"/>
      <c r="I541" s="4"/>
      <c r="J541" s="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2"/>
      <c r="D542" s="2"/>
      <c r="E542" s="3"/>
      <c r="F542" s="4"/>
      <c r="G542" s="4"/>
      <c r="H542" s="4"/>
      <c r="I542" s="4"/>
      <c r="J542" s="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2"/>
      <c r="D543" s="2"/>
      <c r="E543" s="3"/>
      <c r="F543" s="4"/>
      <c r="G543" s="4"/>
      <c r="H543" s="4"/>
      <c r="I543" s="4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2"/>
      <c r="D544" s="2"/>
      <c r="E544" s="3"/>
      <c r="F544" s="4"/>
      <c r="G544" s="4"/>
      <c r="H544" s="4"/>
      <c r="I544" s="4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2"/>
      <c r="D545" s="2"/>
      <c r="E545" s="3"/>
      <c r="F545" s="4"/>
      <c r="G545" s="4"/>
      <c r="H545" s="4"/>
      <c r="I545" s="4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2"/>
      <c r="D546" s="2"/>
      <c r="E546" s="3"/>
      <c r="F546" s="4"/>
      <c r="G546" s="4"/>
      <c r="H546" s="4"/>
      <c r="I546" s="4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2"/>
      <c r="D547" s="2"/>
      <c r="E547" s="3"/>
      <c r="F547" s="4"/>
      <c r="G547" s="4"/>
      <c r="H547" s="4"/>
      <c r="I547" s="4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2"/>
      <c r="D548" s="2"/>
      <c r="E548" s="3"/>
      <c r="F548" s="4"/>
      <c r="G548" s="4"/>
      <c r="H548" s="4"/>
      <c r="I548" s="4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2"/>
      <c r="D549" s="2"/>
      <c r="E549" s="3"/>
      <c r="F549" s="4"/>
      <c r="G549" s="4"/>
      <c r="H549" s="4"/>
      <c r="I549" s="4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2"/>
      <c r="D550" s="2"/>
      <c r="E550" s="3"/>
      <c r="F550" s="4"/>
      <c r="G550" s="4"/>
      <c r="H550" s="4"/>
      <c r="I550" s="4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2"/>
      <c r="D551" s="2"/>
      <c r="E551" s="3"/>
      <c r="F551" s="4"/>
      <c r="G551" s="4"/>
      <c r="H551" s="4"/>
      <c r="I551" s="4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2"/>
      <c r="D552" s="2"/>
      <c r="E552" s="3"/>
      <c r="F552" s="4"/>
      <c r="G552" s="4"/>
      <c r="H552" s="4"/>
      <c r="I552" s="4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2"/>
      <c r="D553" s="2"/>
      <c r="E553" s="3"/>
      <c r="F553" s="4"/>
      <c r="G553" s="4"/>
      <c r="H553" s="4"/>
      <c r="I553" s="4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2"/>
      <c r="D554" s="2"/>
      <c r="E554" s="3"/>
      <c r="F554" s="4"/>
      <c r="G554" s="4"/>
      <c r="H554" s="4"/>
      <c r="I554" s="4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2"/>
      <c r="D555" s="2"/>
      <c r="E555" s="3"/>
      <c r="F555" s="4"/>
      <c r="G555" s="4"/>
      <c r="H555" s="4"/>
      <c r="I555" s="4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2"/>
      <c r="D556" s="2"/>
      <c r="E556" s="3"/>
      <c r="F556" s="4"/>
      <c r="G556" s="4"/>
      <c r="H556" s="4"/>
      <c r="I556" s="4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2"/>
      <c r="D557" s="2"/>
      <c r="E557" s="3"/>
      <c r="F557" s="4"/>
      <c r="G557" s="4"/>
      <c r="H557" s="4"/>
      <c r="I557" s="4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2"/>
      <c r="D558" s="2"/>
      <c r="E558" s="3"/>
      <c r="F558" s="4"/>
      <c r="G558" s="4"/>
      <c r="H558" s="4"/>
      <c r="I558" s="4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2"/>
      <c r="D559" s="2"/>
      <c r="E559" s="3"/>
      <c r="F559" s="4"/>
      <c r="G559" s="4"/>
      <c r="H559" s="4"/>
      <c r="I559" s="4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2"/>
      <c r="D560" s="2"/>
      <c r="E560" s="3"/>
      <c r="F560" s="4"/>
      <c r="G560" s="4"/>
      <c r="H560" s="4"/>
      <c r="I560" s="4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2"/>
      <c r="D561" s="2"/>
      <c r="E561" s="3"/>
      <c r="F561" s="4"/>
      <c r="G561" s="4"/>
      <c r="H561" s="4"/>
      <c r="I561" s="4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2"/>
      <c r="D562" s="2"/>
      <c r="E562" s="3"/>
      <c r="F562" s="4"/>
      <c r="G562" s="4"/>
      <c r="H562" s="4"/>
      <c r="I562" s="4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2"/>
      <c r="D563" s="2"/>
      <c r="E563" s="3"/>
      <c r="F563" s="4"/>
      <c r="G563" s="4"/>
      <c r="H563" s="4"/>
      <c r="I563" s="4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2"/>
      <c r="D564" s="2"/>
      <c r="E564" s="3"/>
      <c r="F564" s="4"/>
      <c r="G564" s="4"/>
      <c r="H564" s="4"/>
      <c r="I564" s="4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2"/>
      <c r="D565" s="2"/>
      <c r="E565" s="3"/>
      <c r="F565" s="4"/>
      <c r="G565" s="4"/>
      <c r="H565" s="4"/>
      <c r="I565" s="4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2"/>
      <c r="D566" s="2"/>
      <c r="E566" s="3"/>
      <c r="F566" s="4"/>
      <c r="G566" s="4"/>
      <c r="H566" s="4"/>
      <c r="I566" s="4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2"/>
      <c r="D567" s="2"/>
      <c r="E567" s="3"/>
      <c r="F567" s="4"/>
      <c r="G567" s="4"/>
      <c r="H567" s="4"/>
      <c r="I567" s="4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2"/>
      <c r="D568" s="2"/>
      <c r="E568" s="3"/>
      <c r="F568" s="4"/>
      <c r="G568" s="4"/>
      <c r="H568" s="4"/>
      <c r="I568" s="4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2"/>
      <c r="D569" s="2"/>
      <c r="E569" s="3"/>
      <c r="F569" s="4"/>
      <c r="G569" s="4"/>
      <c r="H569" s="4"/>
      <c r="I569" s="4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2"/>
      <c r="D570" s="2"/>
      <c r="E570" s="3"/>
      <c r="F570" s="4"/>
      <c r="G570" s="4"/>
      <c r="H570" s="4"/>
      <c r="I570" s="4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2"/>
      <c r="D571" s="2"/>
      <c r="E571" s="3"/>
      <c r="F571" s="4"/>
      <c r="G571" s="4"/>
      <c r="H571" s="4"/>
      <c r="I571" s="4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2"/>
      <c r="D572" s="2"/>
      <c r="E572" s="3"/>
      <c r="F572" s="4"/>
      <c r="G572" s="4"/>
      <c r="H572" s="4"/>
      <c r="I572" s="4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2"/>
      <c r="D573" s="2"/>
      <c r="E573" s="3"/>
      <c r="F573" s="4"/>
      <c r="G573" s="4"/>
      <c r="H573" s="4"/>
      <c r="I573" s="4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2"/>
      <c r="D574" s="2"/>
      <c r="E574" s="3"/>
      <c r="F574" s="4"/>
      <c r="G574" s="4"/>
      <c r="H574" s="4"/>
      <c r="I574" s="4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2"/>
      <c r="D575" s="2"/>
      <c r="E575" s="3"/>
      <c r="F575" s="4"/>
      <c r="G575" s="4"/>
      <c r="H575" s="4"/>
      <c r="I575" s="4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2"/>
      <c r="D576" s="2"/>
      <c r="E576" s="3"/>
      <c r="F576" s="4"/>
      <c r="G576" s="4"/>
      <c r="H576" s="4"/>
      <c r="I576" s="4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2"/>
      <c r="D577" s="2"/>
      <c r="E577" s="3"/>
      <c r="F577" s="4"/>
      <c r="G577" s="4"/>
      <c r="H577" s="4"/>
      <c r="I577" s="4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2"/>
      <c r="D578" s="2"/>
      <c r="E578" s="3"/>
      <c r="F578" s="4"/>
      <c r="G578" s="4"/>
      <c r="H578" s="4"/>
      <c r="I578" s="4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2"/>
      <c r="D579" s="2"/>
      <c r="E579" s="3"/>
      <c r="F579" s="4"/>
      <c r="G579" s="4"/>
      <c r="H579" s="4"/>
      <c r="I579" s="4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2"/>
      <c r="D580" s="2"/>
      <c r="E580" s="3"/>
      <c r="F580" s="4"/>
      <c r="G580" s="4"/>
      <c r="H580" s="4"/>
      <c r="I580" s="4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2"/>
      <c r="D581" s="2"/>
      <c r="E581" s="3"/>
      <c r="F581" s="4"/>
      <c r="G581" s="4"/>
      <c r="H581" s="4"/>
      <c r="I581" s="4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2"/>
      <c r="D582" s="2"/>
      <c r="E582" s="3"/>
      <c r="F582" s="4"/>
      <c r="G582" s="4"/>
      <c r="H582" s="4"/>
      <c r="I582" s="4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2"/>
      <c r="D583" s="2"/>
      <c r="E583" s="3"/>
      <c r="F583" s="4"/>
      <c r="G583" s="4"/>
      <c r="H583" s="4"/>
      <c r="I583" s="4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2"/>
      <c r="D584" s="2"/>
      <c r="E584" s="3"/>
      <c r="F584" s="4"/>
      <c r="G584" s="4"/>
      <c r="H584" s="4"/>
      <c r="I584" s="4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2"/>
      <c r="D585" s="2"/>
      <c r="E585" s="3"/>
      <c r="F585" s="4"/>
      <c r="G585" s="4"/>
      <c r="H585" s="4"/>
      <c r="I585" s="4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2"/>
      <c r="D586" s="2"/>
      <c r="E586" s="3"/>
      <c r="F586" s="4"/>
      <c r="G586" s="4"/>
      <c r="H586" s="4"/>
      <c r="I586" s="4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2"/>
      <c r="D587" s="2"/>
      <c r="E587" s="3"/>
      <c r="F587" s="4"/>
      <c r="G587" s="4"/>
      <c r="H587" s="4"/>
      <c r="I587" s="4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2"/>
      <c r="D588" s="2"/>
      <c r="E588" s="3"/>
      <c r="F588" s="4"/>
      <c r="G588" s="4"/>
      <c r="H588" s="4"/>
      <c r="I588" s="4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2"/>
      <c r="D589" s="2"/>
      <c r="E589" s="3"/>
      <c r="F589" s="4"/>
      <c r="G589" s="4"/>
      <c r="H589" s="4"/>
      <c r="I589" s="4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2"/>
      <c r="D590" s="2"/>
      <c r="E590" s="3"/>
      <c r="F590" s="4"/>
      <c r="G590" s="4"/>
      <c r="H590" s="4"/>
      <c r="I590" s="4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2"/>
      <c r="D591" s="2"/>
      <c r="E591" s="3"/>
      <c r="F591" s="4"/>
      <c r="G591" s="4"/>
      <c r="H591" s="4"/>
      <c r="I591" s="4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2"/>
      <c r="D592" s="2"/>
      <c r="E592" s="3"/>
      <c r="F592" s="4"/>
      <c r="G592" s="4"/>
      <c r="H592" s="4"/>
      <c r="I592" s="4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2"/>
      <c r="D593" s="2"/>
      <c r="E593" s="3"/>
      <c r="F593" s="4"/>
      <c r="G593" s="4"/>
      <c r="H593" s="4"/>
      <c r="I593" s="4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2"/>
      <c r="D594" s="2"/>
      <c r="E594" s="3"/>
      <c r="F594" s="4"/>
      <c r="G594" s="4"/>
      <c r="H594" s="4"/>
      <c r="I594" s="4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2"/>
      <c r="D595" s="2"/>
      <c r="E595" s="3"/>
      <c r="F595" s="4"/>
      <c r="G595" s="4"/>
      <c r="H595" s="4"/>
      <c r="I595" s="4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2"/>
      <c r="D596" s="2"/>
      <c r="E596" s="3"/>
      <c r="F596" s="4"/>
      <c r="G596" s="4"/>
      <c r="H596" s="4"/>
      <c r="I596" s="4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2"/>
      <c r="D597" s="2"/>
      <c r="E597" s="3"/>
      <c r="F597" s="4"/>
      <c r="G597" s="4"/>
      <c r="H597" s="4"/>
      <c r="I597" s="4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2"/>
      <c r="D598" s="2"/>
      <c r="E598" s="3"/>
      <c r="F598" s="4"/>
      <c r="G598" s="4"/>
      <c r="H598" s="4"/>
      <c r="I598" s="4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2"/>
      <c r="D599" s="2"/>
      <c r="E599" s="3"/>
      <c r="F599" s="4"/>
      <c r="G599" s="4"/>
      <c r="H599" s="4"/>
      <c r="I599" s="4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2"/>
      <c r="D600" s="2"/>
      <c r="E600" s="3"/>
      <c r="F600" s="4"/>
      <c r="G600" s="4"/>
      <c r="H600" s="4"/>
      <c r="I600" s="4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2"/>
      <c r="D601" s="2"/>
      <c r="E601" s="3"/>
      <c r="F601" s="4"/>
      <c r="G601" s="4"/>
      <c r="H601" s="4"/>
      <c r="I601" s="4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2"/>
      <c r="D602" s="2"/>
      <c r="E602" s="3"/>
      <c r="F602" s="4"/>
      <c r="G602" s="4"/>
      <c r="H602" s="4"/>
      <c r="I602" s="4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2"/>
      <c r="D603" s="2"/>
      <c r="E603" s="3"/>
      <c r="F603" s="4"/>
      <c r="G603" s="4"/>
      <c r="H603" s="4"/>
      <c r="I603" s="4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2"/>
      <c r="D604" s="2"/>
      <c r="E604" s="3"/>
      <c r="F604" s="4"/>
      <c r="G604" s="4"/>
      <c r="H604" s="4"/>
      <c r="I604" s="4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2"/>
      <c r="D605" s="2"/>
      <c r="E605" s="3"/>
      <c r="F605" s="4"/>
      <c r="G605" s="4"/>
      <c r="H605" s="4"/>
      <c r="I605" s="4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2"/>
      <c r="D606" s="2"/>
      <c r="E606" s="3"/>
      <c r="F606" s="4"/>
      <c r="G606" s="4"/>
      <c r="H606" s="4"/>
      <c r="I606" s="4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2"/>
      <c r="D607" s="2"/>
      <c r="E607" s="3"/>
      <c r="F607" s="4"/>
      <c r="G607" s="4"/>
      <c r="H607" s="4"/>
      <c r="I607" s="4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2"/>
      <c r="D608" s="2"/>
      <c r="E608" s="3"/>
      <c r="F608" s="4"/>
      <c r="G608" s="4"/>
      <c r="H608" s="4"/>
      <c r="I608" s="4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2"/>
      <c r="D609" s="2"/>
      <c r="E609" s="3"/>
      <c r="F609" s="4"/>
      <c r="G609" s="4"/>
      <c r="H609" s="4"/>
      <c r="I609" s="4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2"/>
      <c r="D610" s="2"/>
      <c r="E610" s="3"/>
      <c r="F610" s="4"/>
      <c r="G610" s="4"/>
      <c r="H610" s="4"/>
      <c r="I610" s="4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2"/>
      <c r="D611" s="2"/>
      <c r="E611" s="3"/>
      <c r="F611" s="4"/>
      <c r="G611" s="4"/>
      <c r="H611" s="4"/>
      <c r="I611" s="4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2"/>
      <c r="D612" s="2"/>
      <c r="E612" s="3"/>
      <c r="F612" s="4"/>
      <c r="G612" s="4"/>
      <c r="H612" s="4"/>
      <c r="I612" s="4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2"/>
      <c r="D613" s="2"/>
      <c r="E613" s="3"/>
      <c r="F613" s="4"/>
      <c r="G613" s="4"/>
      <c r="H613" s="4"/>
      <c r="I613" s="4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2"/>
      <c r="D614" s="2"/>
      <c r="E614" s="3"/>
      <c r="F614" s="4"/>
      <c r="G614" s="4"/>
      <c r="H614" s="4"/>
      <c r="I614" s="4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2"/>
      <c r="D615" s="2"/>
      <c r="E615" s="3"/>
      <c r="F615" s="4"/>
      <c r="G615" s="4"/>
      <c r="H615" s="4"/>
      <c r="I615" s="4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2"/>
      <c r="D616" s="2"/>
      <c r="E616" s="3"/>
      <c r="F616" s="4"/>
      <c r="G616" s="4"/>
      <c r="H616" s="4"/>
      <c r="I616" s="4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2"/>
      <c r="D617" s="2"/>
      <c r="E617" s="3"/>
      <c r="F617" s="4"/>
      <c r="G617" s="4"/>
      <c r="H617" s="4"/>
      <c r="I617" s="4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2"/>
      <c r="D618" s="2"/>
      <c r="E618" s="3"/>
      <c r="F618" s="4"/>
      <c r="G618" s="4"/>
      <c r="H618" s="4"/>
      <c r="I618" s="4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2"/>
      <c r="D619" s="2"/>
      <c r="E619" s="3"/>
      <c r="F619" s="4"/>
      <c r="G619" s="4"/>
      <c r="H619" s="4"/>
      <c r="I619" s="4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2"/>
      <c r="D620" s="2"/>
      <c r="E620" s="3"/>
      <c r="F620" s="4"/>
      <c r="G620" s="4"/>
      <c r="H620" s="4"/>
      <c r="I620" s="4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2"/>
      <c r="D621" s="2"/>
      <c r="E621" s="3"/>
      <c r="F621" s="4"/>
      <c r="G621" s="4"/>
      <c r="H621" s="4"/>
      <c r="I621" s="4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2"/>
      <c r="D622" s="2"/>
      <c r="E622" s="3"/>
      <c r="F622" s="4"/>
      <c r="G622" s="4"/>
      <c r="H622" s="4"/>
      <c r="I622" s="4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2"/>
      <c r="D623" s="2"/>
      <c r="E623" s="3"/>
      <c r="F623" s="4"/>
      <c r="G623" s="4"/>
      <c r="H623" s="4"/>
      <c r="I623" s="4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2"/>
      <c r="D624" s="2"/>
      <c r="E624" s="3"/>
      <c r="F624" s="4"/>
      <c r="G624" s="4"/>
      <c r="H624" s="4"/>
      <c r="I624" s="4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2"/>
      <c r="D625" s="2"/>
      <c r="E625" s="3"/>
      <c r="F625" s="4"/>
      <c r="G625" s="4"/>
      <c r="H625" s="4"/>
      <c r="I625" s="4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2"/>
      <c r="D626" s="2"/>
      <c r="E626" s="3"/>
      <c r="F626" s="4"/>
      <c r="G626" s="4"/>
      <c r="H626" s="4"/>
      <c r="I626" s="4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2"/>
      <c r="D627" s="2"/>
      <c r="E627" s="3"/>
      <c r="F627" s="4"/>
      <c r="G627" s="4"/>
      <c r="H627" s="4"/>
      <c r="I627" s="4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2"/>
      <c r="D628" s="2"/>
      <c r="E628" s="3"/>
      <c r="F628" s="4"/>
      <c r="G628" s="4"/>
      <c r="H628" s="4"/>
      <c r="I628" s="4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2"/>
      <c r="D629" s="2"/>
      <c r="E629" s="3"/>
      <c r="F629" s="4"/>
      <c r="G629" s="4"/>
      <c r="H629" s="4"/>
      <c r="I629" s="4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2"/>
      <c r="D630" s="2"/>
      <c r="E630" s="3"/>
      <c r="F630" s="4"/>
      <c r="G630" s="4"/>
      <c r="H630" s="4"/>
      <c r="I630" s="4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2"/>
      <c r="D631" s="2"/>
      <c r="E631" s="3"/>
      <c r="F631" s="4"/>
      <c r="G631" s="4"/>
      <c r="H631" s="4"/>
      <c r="I631" s="4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2"/>
      <c r="D632" s="2"/>
      <c r="E632" s="3"/>
      <c r="F632" s="4"/>
      <c r="G632" s="4"/>
      <c r="H632" s="4"/>
      <c r="I632" s="4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2"/>
      <c r="D633" s="2"/>
      <c r="E633" s="3"/>
      <c r="F633" s="4"/>
      <c r="G633" s="4"/>
      <c r="H633" s="4"/>
      <c r="I633" s="4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2"/>
      <c r="D634" s="2"/>
      <c r="E634" s="3"/>
      <c r="F634" s="4"/>
      <c r="G634" s="4"/>
      <c r="H634" s="4"/>
      <c r="I634" s="4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2"/>
      <c r="D635" s="2"/>
      <c r="E635" s="3"/>
      <c r="F635" s="4"/>
      <c r="G635" s="4"/>
      <c r="H635" s="4"/>
      <c r="I635" s="4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2"/>
      <c r="D636" s="2"/>
      <c r="E636" s="3"/>
      <c r="F636" s="4"/>
      <c r="G636" s="4"/>
      <c r="H636" s="4"/>
      <c r="I636" s="4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2"/>
      <c r="D637" s="2"/>
      <c r="E637" s="3"/>
      <c r="F637" s="4"/>
      <c r="G637" s="4"/>
      <c r="H637" s="4"/>
      <c r="I637" s="4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2"/>
      <c r="D638" s="2"/>
      <c r="E638" s="3"/>
      <c r="F638" s="4"/>
      <c r="G638" s="4"/>
      <c r="H638" s="4"/>
      <c r="I638" s="4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2"/>
      <c r="D639" s="2"/>
      <c r="E639" s="3"/>
      <c r="F639" s="4"/>
      <c r="G639" s="4"/>
      <c r="H639" s="4"/>
      <c r="I639" s="4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2"/>
      <c r="D640" s="2"/>
      <c r="E640" s="3"/>
      <c r="F640" s="4"/>
      <c r="G640" s="4"/>
      <c r="H640" s="4"/>
      <c r="I640" s="4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2"/>
      <c r="D641" s="2"/>
      <c r="E641" s="3"/>
      <c r="F641" s="4"/>
      <c r="G641" s="4"/>
      <c r="H641" s="4"/>
      <c r="I641" s="4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2"/>
      <c r="D642" s="2"/>
      <c r="E642" s="3"/>
      <c r="F642" s="4"/>
      <c r="G642" s="4"/>
      <c r="H642" s="4"/>
      <c r="I642" s="4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2"/>
      <c r="D643" s="2"/>
      <c r="E643" s="3"/>
      <c r="F643" s="4"/>
      <c r="G643" s="4"/>
      <c r="H643" s="4"/>
      <c r="I643" s="4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2"/>
      <c r="D644" s="2"/>
      <c r="E644" s="3"/>
      <c r="F644" s="4"/>
      <c r="G644" s="4"/>
      <c r="H644" s="4"/>
      <c r="I644" s="4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2"/>
      <c r="D645" s="2"/>
      <c r="E645" s="3"/>
      <c r="F645" s="4"/>
      <c r="G645" s="4"/>
      <c r="H645" s="4"/>
      <c r="I645" s="4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2"/>
      <c r="D646" s="2"/>
      <c r="E646" s="3"/>
      <c r="F646" s="4"/>
      <c r="G646" s="4"/>
      <c r="H646" s="4"/>
      <c r="I646" s="4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2"/>
      <c r="D647" s="2"/>
      <c r="E647" s="3"/>
      <c r="F647" s="4"/>
      <c r="G647" s="4"/>
      <c r="H647" s="4"/>
      <c r="I647" s="4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2"/>
      <c r="D648" s="2"/>
      <c r="E648" s="3"/>
      <c r="F648" s="4"/>
      <c r="G648" s="4"/>
      <c r="H648" s="4"/>
      <c r="I648" s="4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2"/>
      <c r="D649" s="2"/>
      <c r="E649" s="3"/>
      <c r="F649" s="4"/>
      <c r="G649" s="4"/>
      <c r="H649" s="4"/>
      <c r="I649" s="4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2"/>
      <c r="D650" s="2"/>
      <c r="E650" s="3"/>
      <c r="F650" s="4"/>
      <c r="G650" s="4"/>
      <c r="H650" s="4"/>
      <c r="I650" s="4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2"/>
      <c r="D651" s="2"/>
      <c r="E651" s="3"/>
      <c r="F651" s="4"/>
      <c r="G651" s="4"/>
      <c r="H651" s="4"/>
      <c r="I651" s="4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2"/>
      <c r="D652" s="2"/>
      <c r="E652" s="3"/>
      <c r="F652" s="4"/>
      <c r="G652" s="4"/>
      <c r="H652" s="4"/>
      <c r="I652" s="4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2"/>
      <c r="D653" s="2"/>
      <c r="E653" s="3"/>
      <c r="F653" s="4"/>
      <c r="G653" s="4"/>
      <c r="H653" s="4"/>
      <c r="I653" s="4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2"/>
      <c r="D654" s="2"/>
      <c r="E654" s="3"/>
      <c r="F654" s="4"/>
      <c r="G654" s="4"/>
      <c r="H654" s="4"/>
      <c r="I654" s="4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2"/>
      <c r="D655" s="2"/>
      <c r="E655" s="3"/>
      <c r="F655" s="4"/>
      <c r="G655" s="4"/>
      <c r="H655" s="4"/>
      <c r="I655" s="4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2"/>
      <c r="D656" s="2"/>
      <c r="E656" s="3"/>
      <c r="F656" s="4"/>
      <c r="G656" s="4"/>
      <c r="H656" s="4"/>
      <c r="I656" s="4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2"/>
      <c r="D657" s="2"/>
      <c r="E657" s="3"/>
      <c r="F657" s="4"/>
      <c r="G657" s="4"/>
      <c r="H657" s="4"/>
      <c r="I657" s="4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2"/>
      <c r="D658" s="2"/>
      <c r="E658" s="3"/>
      <c r="F658" s="4"/>
      <c r="G658" s="4"/>
      <c r="H658" s="4"/>
      <c r="I658" s="4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2"/>
      <c r="D659" s="2"/>
      <c r="E659" s="3"/>
      <c r="F659" s="4"/>
      <c r="G659" s="4"/>
      <c r="H659" s="4"/>
      <c r="I659" s="4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2"/>
      <c r="D660" s="2"/>
      <c r="E660" s="3"/>
      <c r="F660" s="4"/>
      <c r="G660" s="4"/>
      <c r="H660" s="4"/>
      <c r="I660" s="4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2"/>
      <c r="D661" s="2"/>
      <c r="E661" s="3"/>
      <c r="F661" s="4"/>
      <c r="G661" s="4"/>
      <c r="H661" s="4"/>
      <c r="I661" s="4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2"/>
      <c r="D662" s="2"/>
      <c r="E662" s="3"/>
      <c r="F662" s="4"/>
      <c r="G662" s="4"/>
      <c r="H662" s="4"/>
      <c r="I662" s="4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2"/>
      <c r="D663" s="2"/>
      <c r="E663" s="3"/>
      <c r="F663" s="4"/>
      <c r="G663" s="4"/>
      <c r="H663" s="4"/>
      <c r="I663" s="4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2"/>
      <c r="D664" s="2"/>
      <c r="E664" s="3"/>
      <c r="F664" s="4"/>
      <c r="G664" s="4"/>
      <c r="H664" s="4"/>
      <c r="I664" s="4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2"/>
      <c r="D665" s="2"/>
      <c r="E665" s="3"/>
      <c r="F665" s="4"/>
      <c r="G665" s="4"/>
      <c r="H665" s="4"/>
      <c r="I665" s="4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2"/>
      <c r="D666" s="2"/>
      <c r="E666" s="3"/>
      <c r="F666" s="4"/>
      <c r="G666" s="4"/>
      <c r="H666" s="4"/>
      <c r="I666" s="4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2"/>
      <c r="D667" s="2"/>
      <c r="E667" s="3"/>
      <c r="F667" s="4"/>
      <c r="G667" s="4"/>
      <c r="H667" s="4"/>
      <c r="I667" s="4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2"/>
      <c r="D668" s="2"/>
      <c r="E668" s="3"/>
      <c r="F668" s="4"/>
      <c r="G668" s="4"/>
      <c r="H668" s="4"/>
      <c r="I668" s="4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2"/>
      <c r="D669" s="2"/>
      <c r="E669" s="3"/>
      <c r="F669" s="4"/>
      <c r="G669" s="4"/>
      <c r="H669" s="4"/>
      <c r="I669" s="4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2"/>
      <c r="D670" s="2"/>
      <c r="E670" s="3"/>
      <c r="F670" s="4"/>
      <c r="G670" s="4"/>
      <c r="H670" s="4"/>
      <c r="I670" s="4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2"/>
      <c r="D671" s="2"/>
      <c r="E671" s="3"/>
      <c r="F671" s="4"/>
      <c r="G671" s="4"/>
      <c r="H671" s="4"/>
      <c r="I671" s="4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2"/>
      <c r="D672" s="2"/>
      <c r="E672" s="3"/>
      <c r="F672" s="4"/>
      <c r="G672" s="4"/>
      <c r="H672" s="4"/>
      <c r="I672" s="4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2"/>
      <c r="D673" s="2"/>
      <c r="E673" s="3"/>
      <c r="F673" s="4"/>
      <c r="G673" s="4"/>
      <c r="H673" s="4"/>
      <c r="I673" s="4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2"/>
      <c r="D674" s="2"/>
      <c r="E674" s="3"/>
      <c r="F674" s="4"/>
      <c r="G674" s="4"/>
      <c r="H674" s="4"/>
      <c r="I674" s="4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2"/>
      <c r="D675" s="2"/>
      <c r="E675" s="3"/>
      <c r="F675" s="4"/>
      <c r="G675" s="4"/>
      <c r="H675" s="4"/>
      <c r="I675" s="4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2"/>
      <c r="D676" s="2"/>
      <c r="E676" s="3"/>
      <c r="F676" s="4"/>
      <c r="G676" s="4"/>
      <c r="H676" s="4"/>
      <c r="I676" s="4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2"/>
      <c r="D677" s="2"/>
      <c r="E677" s="3"/>
      <c r="F677" s="4"/>
      <c r="G677" s="4"/>
      <c r="H677" s="4"/>
      <c r="I677" s="4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2"/>
      <c r="D678" s="2"/>
      <c r="E678" s="3"/>
      <c r="F678" s="4"/>
      <c r="G678" s="4"/>
      <c r="H678" s="4"/>
      <c r="I678" s="4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2"/>
      <c r="D679" s="2"/>
      <c r="E679" s="3"/>
      <c r="F679" s="4"/>
      <c r="G679" s="4"/>
      <c r="H679" s="4"/>
      <c r="I679" s="4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2"/>
      <c r="D680" s="2"/>
      <c r="E680" s="3"/>
      <c r="F680" s="4"/>
      <c r="G680" s="4"/>
      <c r="H680" s="4"/>
      <c r="I680" s="4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2"/>
      <c r="D681" s="2"/>
      <c r="E681" s="3"/>
      <c r="F681" s="4"/>
      <c r="G681" s="4"/>
      <c r="H681" s="4"/>
      <c r="I681" s="4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2"/>
      <c r="D682" s="2"/>
      <c r="E682" s="3"/>
      <c r="F682" s="4"/>
      <c r="G682" s="4"/>
      <c r="H682" s="4"/>
      <c r="I682" s="4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2"/>
      <c r="D683" s="2"/>
      <c r="E683" s="3"/>
      <c r="F683" s="4"/>
      <c r="G683" s="4"/>
      <c r="H683" s="4"/>
      <c r="I683" s="4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2"/>
      <c r="D684" s="2"/>
      <c r="E684" s="3"/>
      <c r="F684" s="4"/>
      <c r="G684" s="4"/>
      <c r="H684" s="4"/>
      <c r="I684" s="4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2"/>
      <c r="D685" s="2"/>
      <c r="E685" s="3"/>
      <c r="F685" s="4"/>
      <c r="G685" s="4"/>
      <c r="H685" s="4"/>
      <c r="I685" s="4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2"/>
      <c r="D686" s="2"/>
      <c r="E686" s="3"/>
      <c r="F686" s="4"/>
      <c r="G686" s="4"/>
      <c r="H686" s="4"/>
      <c r="I686" s="4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2"/>
      <c r="D687" s="2"/>
      <c r="E687" s="3"/>
      <c r="F687" s="4"/>
      <c r="G687" s="4"/>
      <c r="H687" s="4"/>
      <c r="I687" s="4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2"/>
      <c r="D688" s="2"/>
      <c r="E688" s="3"/>
      <c r="F688" s="4"/>
      <c r="G688" s="4"/>
      <c r="H688" s="4"/>
      <c r="I688" s="4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2"/>
      <c r="D689" s="2"/>
      <c r="E689" s="3"/>
      <c r="F689" s="4"/>
      <c r="G689" s="4"/>
      <c r="H689" s="4"/>
      <c r="I689" s="4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2"/>
      <c r="D690" s="2"/>
      <c r="E690" s="3"/>
      <c r="F690" s="4"/>
      <c r="G690" s="4"/>
      <c r="H690" s="4"/>
      <c r="I690" s="4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2"/>
      <c r="D691" s="2"/>
      <c r="E691" s="3"/>
      <c r="F691" s="4"/>
      <c r="G691" s="4"/>
      <c r="H691" s="4"/>
      <c r="I691" s="4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2"/>
      <c r="D692" s="2"/>
      <c r="E692" s="3"/>
      <c r="F692" s="4"/>
      <c r="G692" s="4"/>
      <c r="H692" s="4"/>
      <c r="I692" s="4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2"/>
      <c r="D693" s="2"/>
      <c r="E693" s="3"/>
      <c r="F693" s="4"/>
      <c r="G693" s="4"/>
      <c r="H693" s="4"/>
      <c r="I693" s="4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2"/>
      <c r="D694" s="2"/>
      <c r="E694" s="3"/>
      <c r="F694" s="4"/>
      <c r="G694" s="4"/>
      <c r="H694" s="4"/>
      <c r="I694" s="4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2"/>
      <c r="D695" s="2"/>
      <c r="E695" s="3"/>
      <c r="F695" s="4"/>
      <c r="G695" s="4"/>
      <c r="H695" s="4"/>
      <c r="I695" s="4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2"/>
      <c r="D696" s="2"/>
      <c r="E696" s="3"/>
      <c r="F696" s="4"/>
      <c r="G696" s="4"/>
      <c r="H696" s="4"/>
      <c r="I696" s="4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2"/>
      <c r="D697" s="2"/>
      <c r="E697" s="3"/>
      <c r="F697" s="4"/>
      <c r="G697" s="4"/>
      <c r="H697" s="4"/>
      <c r="I697" s="4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2"/>
      <c r="D698" s="2"/>
      <c r="E698" s="3"/>
      <c r="F698" s="4"/>
      <c r="G698" s="4"/>
      <c r="H698" s="4"/>
      <c r="I698" s="4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2"/>
      <c r="D699" s="2"/>
      <c r="E699" s="3"/>
      <c r="F699" s="4"/>
      <c r="G699" s="4"/>
      <c r="H699" s="4"/>
      <c r="I699" s="4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2"/>
      <c r="D700" s="2"/>
      <c r="E700" s="3"/>
      <c r="F700" s="4"/>
      <c r="G700" s="4"/>
      <c r="H700" s="4"/>
      <c r="I700" s="4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2"/>
      <c r="D701" s="2"/>
      <c r="E701" s="3"/>
      <c r="F701" s="4"/>
      <c r="G701" s="4"/>
      <c r="H701" s="4"/>
      <c r="I701" s="4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2"/>
      <c r="D702" s="2"/>
      <c r="E702" s="3"/>
      <c r="F702" s="4"/>
      <c r="G702" s="4"/>
      <c r="H702" s="4"/>
      <c r="I702" s="4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2"/>
      <c r="D703" s="2"/>
      <c r="E703" s="3"/>
      <c r="F703" s="4"/>
      <c r="G703" s="4"/>
      <c r="H703" s="4"/>
      <c r="I703" s="4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2"/>
      <c r="D704" s="2"/>
      <c r="E704" s="3"/>
      <c r="F704" s="4"/>
      <c r="G704" s="4"/>
      <c r="H704" s="4"/>
      <c r="I704" s="4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2"/>
      <c r="D705" s="2"/>
      <c r="E705" s="3"/>
      <c r="F705" s="4"/>
      <c r="G705" s="4"/>
      <c r="H705" s="4"/>
      <c r="I705" s="4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2"/>
      <c r="D706" s="2"/>
      <c r="E706" s="3"/>
      <c r="F706" s="4"/>
      <c r="G706" s="4"/>
      <c r="H706" s="4"/>
      <c r="I706" s="4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2"/>
      <c r="D707" s="2"/>
      <c r="E707" s="3"/>
      <c r="F707" s="4"/>
      <c r="G707" s="4"/>
      <c r="H707" s="4"/>
      <c r="I707" s="4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2"/>
      <c r="D708" s="2"/>
      <c r="E708" s="3"/>
      <c r="F708" s="4"/>
      <c r="G708" s="4"/>
      <c r="H708" s="4"/>
      <c r="I708" s="4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2"/>
      <c r="D709" s="2"/>
      <c r="E709" s="3"/>
      <c r="F709" s="4"/>
      <c r="G709" s="4"/>
      <c r="H709" s="4"/>
      <c r="I709" s="4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2"/>
      <c r="D710" s="2"/>
      <c r="E710" s="3"/>
      <c r="F710" s="4"/>
      <c r="G710" s="4"/>
      <c r="H710" s="4"/>
      <c r="I710" s="4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2"/>
      <c r="D711" s="2"/>
      <c r="E711" s="3"/>
      <c r="F711" s="4"/>
      <c r="G711" s="4"/>
      <c r="H711" s="4"/>
      <c r="I711" s="4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2"/>
      <c r="D712" s="2"/>
      <c r="E712" s="3"/>
      <c r="F712" s="4"/>
      <c r="G712" s="4"/>
      <c r="H712" s="4"/>
      <c r="I712" s="4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2"/>
      <c r="D713" s="2"/>
      <c r="E713" s="3"/>
      <c r="F713" s="4"/>
      <c r="G713" s="4"/>
      <c r="H713" s="4"/>
      <c r="I713" s="4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2"/>
      <c r="D714" s="2"/>
      <c r="E714" s="3"/>
      <c r="F714" s="4"/>
      <c r="G714" s="4"/>
      <c r="H714" s="4"/>
      <c r="I714" s="4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2"/>
      <c r="D715" s="2"/>
      <c r="E715" s="3"/>
      <c r="F715" s="4"/>
      <c r="G715" s="4"/>
      <c r="H715" s="4"/>
      <c r="I715" s="4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2"/>
      <c r="D716" s="2"/>
      <c r="E716" s="3"/>
      <c r="F716" s="4"/>
      <c r="G716" s="4"/>
      <c r="H716" s="4"/>
      <c r="I716" s="4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2"/>
      <c r="D717" s="2"/>
      <c r="E717" s="3"/>
      <c r="F717" s="4"/>
      <c r="G717" s="4"/>
      <c r="H717" s="4"/>
      <c r="I717" s="4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2"/>
      <c r="D718" s="2"/>
      <c r="E718" s="3"/>
      <c r="F718" s="4"/>
      <c r="G718" s="4"/>
      <c r="H718" s="4"/>
      <c r="I718" s="4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2"/>
      <c r="D719" s="2"/>
      <c r="E719" s="3"/>
      <c r="F719" s="4"/>
      <c r="G719" s="4"/>
      <c r="H719" s="4"/>
      <c r="I719" s="4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2"/>
      <c r="D720" s="2"/>
      <c r="E720" s="3"/>
      <c r="F720" s="4"/>
      <c r="G720" s="4"/>
      <c r="H720" s="4"/>
      <c r="I720" s="4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2"/>
      <c r="D721" s="2"/>
      <c r="E721" s="3"/>
      <c r="F721" s="4"/>
      <c r="G721" s="4"/>
      <c r="H721" s="4"/>
      <c r="I721" s="4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2"/>
      <c r="D722" s="2"/>
      <c r="E722" s="3"/>
      <c r="F722" s="4"/>
      <c r="G722" s="4"/>
      <c r="H722" s="4"/>
      <c r="I722" s="4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2"/>
      <c r="D723" s="2"/>
      <c r="E723" s="3"/>
      <c r="F723" s="4"/>
      <c r="G723" s="4"/>
      <c r="H723" s="4"/>
      <c r="I723" s="4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2"/>
      <c r="D724" s="2"/>
      <c r="E724" s="3"/>
      <c r="F724" s="4"/>
      <c r="G724" s="4"/>
      <c r="H724" s="4"/>
      <c r="I724" s="4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2"/>
      <c r="D725" s="2"/>
      <c r="E725" s="3"/>
      <c r="F725" s="4"/>
      <c r="G725" s="4"/>
      <c r="H725" s="4"/>
      <c r="I725" s="4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2"/>
      <c r="D726" s="2"/>
      <c r="E726" s="3"/>
      <c r="F726" s="4"/>
      <c r="G726" s="4"/>
      <c r="H726" s="4"/>
      <c r="I726" s="4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2"/>
      <c r="D727" s="2"/>
      <c r="E727" s="3"/>
      <c r="F727" s="4"/>
      <c r="G727" s="4"/>
      <c r="H727" s="4"/>
      <c r="I727" s="4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2"/>
      <c r="D728" s="2"/>
      <c r="E728" s="3"/>
      <c r="F728" s="4"/>
      <c r="G728" s="4"/>
      <c r="H728" s="4"/>
      <c r="I728" s="4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2"/>
      <c r="D729" s="2"/>
      <c r="E729" s="3"/>
      <c r="F729" s="4"/>
      <c r="G729" s="4"/>
      <c r="H729" s="4"/>
      <c r="I729" s="4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2"/>
      <c r="D730" s="2"/>
      <c r="E730" s="3"/>
      <c r="F730" s="4"/>
      <c r="G730" s="4"/>
      <c r="H730" s="4"/>
      <c r="I730" s="4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2"/>
      <c r="D731" s="2"/>
      <c r="E731" s="3"/>
      <c r="F731" s="4"/>
      <c r="G731" s="4"/>
      <c r="H731" s="4"/>
      <c r="I731" s="4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2"/>
      <c r="D732" s="2"/>
      <c r="E732" s="3"/>
      <c r="F732" s="4"/>
      <c r="G732" s="4"/>
      <c r="H732" s="4"/>
      <c r="I732" s="4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2"/>
      <c r="D733" s="2"/>
      <c r="E733" s="3"/>
      <c r="F733" s="4"/>
      <c r="G733" s="4"/>
      <c r="H733" s="4"/>
      <c r="I733" s="4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2"/>
      <c r="D734" s="2"/>
      <c r="E734" s="3"/>
      <c r="F734" s="4"/>
      <c r="G734" s="4"/>
      <c r="H734" s="4"/>
      <c r="I734" s="4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2"/>
      <c r="D735" s="2"/>
      <c r="E735" s="3"/>
      <c r="F735" s="4"/>
      <c r="G735" s="4"/>
      <c r="H735" s="4"/>
      <c r="I735" s="4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2"/>
      <c r="D736" s="2"/>
      <c r="E736" s="3"/>
      <c r="F736" s="4"/>
      <c r="G736" s="4"/>
      <c r="H736" s="4"/>
      <c r="I736" s="4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2"/>
      <c r="D737" s="2"/>
      <c r="E737" s="3"/>
      <c r="F737" s="4"/>
      <c r="G737" s="4"/>
      <c r="H737" s="4"/>
      <c r="I737" s="4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2"/>
      <c r="D738" s="2"/>
      <c r="E738" s="3"/>
      <c r="F738" s="4"/>
      <c r="G738" s="4"/>
      <c r="H738" s="4"/>
      <c r="I738" s="4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2"/>
      <c r="D739" s="2"/>
      <c r="E739" s="3"/>
      <c r="F739" s="4"/>
      <c r="G739" s="4"/>
      <c r="H739" s="4"/>
      <c r="I739" s="4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2"/>
      <c r="D740" s="2"/>
      <c r="E740" s="3"/>
      <c r="F740" s="4"/>
      <c r="G740" s="4"/>
      <c r="H740" s="4"/>
      <c r="I740" s="4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2"/>
      <c r="D741" s="2"/>
      <c r="E741" s="3"/>
      <c r="F741" s="4"/>
      <c r="G741" s="4"/>
      <c r="H741" s="4"/>
      <c r="I741" s="4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2"/>
      <c r="D742" s="2"/>
      <c r="E742" s="3"/>
      <c r="F742" s="4"/>
      <c r="G742" s="4"/>
      <c r="H742" s="4"/>
      <c r="I742" s="4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2"/>
      <c r="D743" s="2"/>
      <c r="E743" s="3"/>
      <c r="F743" s="4"/>
      <c r="G743" s="4"/>
      <c r="H743" s="4"/>
      <c r="I743" s="4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2"/>
      <c r="D744" s="2"/>
      <c r="E744" s="3"/>
      <c r="F744" s="4"/>
      <c r="G744" s="4"/>
      <c r="H744" s="4"/>
      <c r="I744" s="4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2"/>
      <c r="D745" s="2"/>
      <c r="E745" s="3"/>
      <c r="F745" s="4"/>
      <c r="G745" s="4"/>
      <c r="H745" s="4"/>
      <c r="I745" s="4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2"/>
      <c r="D746" s="2"/>
      <c r="E746" s="3"/>
      <c r="F746" s="4"/>
      <c r="G746" s="4"/>
      <c r="H746" s="4"/>
      <c r="I746" s="4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2"/>
      <c r="D747" s="2"/>
      <c r="E747" s="3"/>
      <c r="F747" s="4"/>
      <c r="G747" s="4"/>
      <c r="H747" s="4"/>
      <c r="I747" s="4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2"/>
      <c r="D748" s="2"/>
      <c r="E748" s="3"/>
      <c r="F748" s="4"/>
      <c r="G748" s="4"/>
      <c r="H748" s="4"/>
      <c r="I748" s="4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2"/>
      <c r="D749" s="2"/>
      <c r="E749" s="3"/>
      <c r="F749" s="4"/>
      <c r="G749" s="4"/>
      <c r="H749" s="4"/>
      <c r="I749" s="4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2"/>
      <c r="D750" s="2"/>
      <c r="E750" s="3"/>
      <c r="F750" s="4"/>
      <c r="G750" s="4"/>
      <c r="H750" s="4"/>
      <c r="I750" s="4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2"/>
      <c r="D751" s="2"/>
      <c r="E751" s="3"/>
      <c r="F751" s="4"/>
      <c r="G751" s="4"/>
      <c r="H751" s="4"/>
      <c r="I751" s="4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2"/>
      <c r="D752" s="2"/>
      <c r="E752" s="3"/>
      <c r="F752" s="4"/>
      <c r="G752" s="4"/>
      <c r="H752" s="4"/>
      <c r="I752" s="4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2"/>
      <c r="D753" s="2"/>
      <c r="E753" s="3"/>
      <c r="F753" s="4"/>
      <c r="G753" s="4"/>
      <c r="H753" s="4"/>
      <c r="I753" s="4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2"/>
      <c r="D754" s="2"/>
      <c r="E754" s="3"/>
      <c r="F754" s="4"/>
      <c r="G754" s="4"/>
      <c r="H754" s="4"/>
      <c r="I754" s="4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2"/>
      <c r="D755" s="2"/>
      <c r="E755" s="3"/>
      <c r="F755" s="4"/>
      <c r="G755" s="4"/>
      <c r="H755" s="4"/>
      <c r="I755" s="4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2"/>
      <c r="D756" s="2"/>
      <c r="E756" s="3"/>
      <c r="F756" s="4"/>
      <c r="G756" s="4"/>
      <c r="H756" s="4"/>
      <c r="I756" s="4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2"/>
      <c r="D757" s="2"/>
      <c r="E757" s="3"/>
      <c r="F757" s="4"/>
      <c r="G757" s="4"/>
      <c r="H757" s="4"/>
      <c r="I757" s="4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2"/>
      <c r="D758" s="2"/>
      <c r="E758" s="3"/>
      <c r="F758" s="4"/>
      <c r="G758" s="4"/>
      <c r="H758" s="4"/>
      <c r="I758" s="4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2"/>
      <c r="D759" s="2"/>
      <c r="E759" s="3"/>
      <c r="F759" s="4"/>
      <c r="G759" s="4"/>
      <c r="H759" s="4"/>
      <c r="I759" s="4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2"/>
      <c r="D760" s="2"/>
      <c r="E760" s="3"/>
      <c r="F760" s="4"/>
      <c r="G760" s="4"/>
      <c r="H760" s="4"/>
      <c r="I760" s="4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2"/>
      <c r="D761" s="2"/>
      <c r="E761" s="3"/>
      <c r="F761" s="4"/>
      <c r="G761" s="4"/>
      <c r="H761" s="4"/>
      <c r="I761" s="4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2"/>
      <c r="D762" s="2"/>
      <c r="E762" s="3"/>
      <c r="F762" s="4"/>
      <c r="G762" s="4"/>
      <c r="H762" s="4"/>
      <c r="I762" s="4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2"/>
      <c r="D763" s="2"/>
      <c r="E763" s="3"/>
      <c r="F763" s="4"/>
      <c r="G763" s="4"/>
      <c r="H763" s="4"/>
      <c r="I763" s="4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2"/>
      <c r="D764" s="2"/>
      <c r="E764" s="3"/>
      <c r="F764" s="4"/>
      <c r="G764" s="4"/>
      <c r="H764" s="4"/>
      <c r="I764" s="4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2"/>
      <c r="D765" s="2"/>
      <c r="E765" s="3"/>
      <c r="F765" s="4"/>
      <c r="G765" s="4"/>
      <c r="H765" s="4"/>
      <c r="I765" s="4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2"/>
      <c r="D766" s="2"/>
      <c r="E766" s="3"/>
      <c r="F766" s="4"/>
      <c r="G766" s="4"/>
      <c r="H766" s="4"/>
      <c r="I766" s="4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2"/>
      <c r="D767" s="2"/>
      <c r="E767" s="3"/>
      <c r="F767" s="4"/>
      <c r="G767" s="4"/>
      <c r="H767" s="4"/>
      <c r="I767" s="4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2"/>
      <c r="D768" s="2"/>
      <c r="E768" s="3"/>
      <c r="F768" s="4"/>
      <c r="G768" s="4"/>
      <c r="H768" s="4"/>
      <c r="I768" s="4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2"/>
      <c r="D769" s="2"/>
      <c r="E769" s="3"/>
      <c r="F769" s="4"/>
      <c r="G769" s="4"/>
      <c r="H769" s="4"/>
      <c r="I769" s="4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2"/>
      <c r="D770" s="2"/>
      <c r="E770" s="3"/>
      <c r="F770" s="4"/>
      <c r="G770" s="4"/>
      <c r="H770" s="4"/>
      <c r="I770" s="4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2"/>
      <c r="D771" s="2"/>
      <c r="E771" s="3"/>
      <c r="F771" s="4"/>
      <c r="G771" s="4"/>
      <c r="H771" s="4"/>
      <c r="I771" s="4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2"/>
      <c r="D772" s="2"/>
      <c r="E772" s="3"/>
      <c r="F772" s="4"/>
      <c r="G772" s="4"/>
      <c r="H772" s="4"/>
      <c r="I772" s="4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2"/>
      <c r="D773" s="2"/>
      <c r="E773" s="3"/>
      <c r="F773" s="4"/>
      <c r="G773" s="4"/>
      <c r="H773" s="4"/>
      <c r="I773" s="4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2"/>
      <c r="D774" s="2"/>
      <c r="E774" s="3"/>
      <c r="F774" s="4"/>
      <c r="G774" s="4"/>
      <c r="H774" s="4"/>
      <c r="I774" s="4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2"/>
      <c r="D775" s="2"/>
      <c r="E775" s="3"/>
      <c r="F775" s="4"/>
      <c r="G775" s="4"/>
      <c r="H775" s="4"/>
      <c r="I775" s="4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2"/>
      <c r="D776" s="2"/>
      <c r="E776" s="3"/>
      <c r="F776" s="4"/>
      <c r="G776" s="4"/>
      <c r="H776" s="4"/>
      <c r="I776" s="4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2"/>
      <c r="D777" s="2"/>
      <c r="E777" s="3"/>
      <c r="F777" s="4"/>
      <c r="G777" s="4"/>
      <c r="H777" s="4"/>
      <c r="I777" s="4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2"/>
      <c r="D778" s="2"/>
      <c r="E778" s="3"/>
      <c r="F778" s="4"/>
      <c r="G778" s="4"/>
      <c r="H778" s="4"/>
      <c r="I778" s="4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2"/>
      <c r="D779" s="2"/>
      <c r="E779" s="3"/>
      <c r="F779" s="4"/>
      <c r="G779" s="4"/>
      <c r="H779" s="4"/>
      <c r="I779" s="4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2"/>
      <c r="D780" s="2"/>
      <c r="E780" s="3"/>
      <c r="F780" s="4"/>
      <c r="G780" s="4"/>
      <c r="H780" s="4"/>
      <c r="I780" s="4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2"/>
      <c r="D781" s="2"/>
      <c r="E781" s="3"/>
      <c r="F781" s="4"/>
      <c r="G781" s="4"/>
      <c r="H781" s="4"/>
      <c r="I781" s="4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2"/>
      <c r="D782" s="2"/>
      <c r="E782" s="3"/>
      <c r="F782" s="4"/>
      <c r="G782" s="4"/>
      <c r="H782" s="4"/>
      <c r="I782" s="4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2"/>
      <c r="D783" s="2"/>
      <c r="E783" s="3"/>
      <c r="F783" s="4"/>
      <c r="G783" s="4"/>
      <c r="H783" s="4"/>
      <c r="I783" s="4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2"/>
      <c r="D784" s="2"/>
      <c r="E784" s="3"/>
      <c r="F784" s="4"/>
      <c r="G784" s="4"/>
      <c r="H784" s="4"/>
      <c r="I784" s="4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2"/>
      <c r="D785" s="2"/>
      <c r="E785" s="3"/>
      <c r="F785" s="4"/>
      <c r="G785" s="4"/>
      <c r="H785" s="4"/>
      <c r="I785" s="4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2"/>
      <c r="D786" s="2"/>
      <c r="E786" s="3"/>
      <c r="F786" s="4"/>
      <c r="G786" s="4"/>
      <c r="H786" s="4"/>
      <c r="I786" s="4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2"/>
      <c r="D787" s="2"/>
      <c r="E787" s="3"/>
      <c r="F787" s="4"/>
      <c r="G787" s="4"/>
      <c r="H787" s="4"/>
      <c r="I787" s="4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2"/>
      <c r="D788" s="2"/>
      <c r="E788" s="3"/>
      <c r="F788" s="4"/>
      <c r="G788" s="4"/>
      <c r="H788" s="4"/>
      <c r="I788" s="4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2"/>
      <c r="D789" s="2"/>
      <c r="E789" s="3"/>
      <c r="F789" s="4"/>
      <c r="G789" s="4"/>
      <c r="H789" s="4"/>
      <c r="I789" s="4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2"/>
      <c r="D790" s="2"/>
      <c r="E790" s="3"/>
      <c r="F790" s="4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2"/>
      <c r="D791" s="2"/>
      <c r="E791" s="3"/>
      <c r="F791" s="4"/>
      <c r="G791" s="4"/>
      <c r="H791" s="4"/>
      <c r="I791" s="4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2"/>
      <c r="D792" s="2"/>
      <c r="E792" s="3"/>
      <c r="F792" s="4"/>
      <c r="G792" s="4"/>
      <c r="H792" s="4"/>
      <c r="I792" s="4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2"/>
      <c r="D793" s="2"/>
      <c r="E793" s="3"/>
      <c r="F793" s="4"/>
      <c r="G793" s="4"/>
      <c r="H793" s="4"/>
      <c r="I793" s="4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2"/>
      <c r="D794" s="2"/>
      <c r="E794" s="3"/>
      <c r="F794" s="4"/>
      <c r="G794" s="4"/>
      <c r="H794" s="4"/>
      <c r="I794" s="4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2"/>
      <c r="D795" s="2"/>
      <c r="E795" s="3"/>
      <c r="F795" s="4"/>
      <c r="G795" s="4"/>
      <c r="H795" s="4"/>
      <c r="I795" s="4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2"/>
      <c r="D796" s="2"/>
      <c r="E796" s="3"/>
      <c r="F796" s="4"/>
      <c r="G796" s="4"/>
      <c r="H796" s="4"/>
      <c r="I796" s="4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2"/>
      <c r="D797" s="2"/>
      <c r="E797" s="3"/>
      <c r="F797" s="4"/>
      <c r="G797" s="4"/>
      <c r="H797" s="4"/>
      <c r="I797" s="4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2"/>
      <c r="D798" s="2"/>
      <c r="E798" s="3"/>
      <c r="F798" s="4"/>
      <c r="G798" s="4"/>
      <c r="H798" s="4"/>
      <c r="I798" s="4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2"/>
      <c r="D799" s="2"/>
      <c r="E799" s="3"/>
      <c r="F799" s="4"/>
      <c r="G799" s="4"/>
      <c r="H799" s="4"/>
      <c r="I799" s="4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2"/>
      <c r="D800" s="2"/>
      <c r="E800" s="3"/>
      <c r="F800" s="4"/>
      <c r="G800" s="4"/>
      <c r="H800" s="4"/>
      <c r="I800" s="4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2"/>
      <c r="D801" s="2"/>
      <c r="E801" s="3"/>
      <c r="F801" s="4"/>
      <c r="G801" s="4"/>
      <c r="H801" s="4"/>
      <c r="I801" s="4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2"/>
      <c r="D802" s="2"/>
      <c r="E802" s="3"/>
      <c r="F802" s="4"/>
      <c r="G802" s="4"/>
      <c r="H802" s="4"/>
      <c r="I802" s="4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2"/>
      <c r="D803" s="2"/>
      <c r="E803" s="3"/>
      <c r="F803" s="4"/>
      <c r="G803" s="4"/>
      <c r="H803" s="4"/>
      <c r="I803" s="4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2"/>
      <c r="D804" s="2"/>
      <c r="E804" s="3"/>
      <c r="F804" s="4"/>
      <c r="G804" s="4"/>
      <c r="H804" s="4"/>
      <c r="I804" s="4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2"/>
      <c r="D805" s="2"/>
      <c r="E805" s="3"/>
      <c r="F805" s="4"/>
      <c r="G805" s="4"/>
      <c r="H805" s="4"/>
      <c r="I805" s="4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2"/>
      <c r="D806" s="2"/>
      <c r="E806" s="3"/>
      <c r="F806" s="4"/>
      <c r="G806" s="4"/>
      <c r="H806" s="4"/>
      <c r="I806" s="4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2"/>
      <c r="D807" s="2"/>
      <c r="E807" s="3"/>
      <c r="F807" s="4"/>
      <c r="G807" s="4"/>
      <c r="H807" s="4"/>
      <c r="I807" s="4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2"/>
      <c r="D808" s="2"/>
      <c r="E808" s="3"/>
      <c r="F808" s="4"/>
      <c r="G808" s="4"/>
      <c r="H808" s="4"/>
      <c r="I808" s="4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2"/>
      <c r="D809" s="2"/>
      <c r="E809" s="3"/>
      <c r="F809" s="4"/>
      <c r="G809" s="4"/>
      <c r="H809" s="4"/>
      <c r="I809" s="4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2"/>
      <c r="D810" s="2"/>
      <c r="E810" s="3"/>
      <c r="F810" s="4"/>
      <c r="G810" s="4"/>
      <c r="H810" s="4"/>
      <c r="I810" s="4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2"/>
      <c r="D811" s="2"/>
      <c r="E811" s="3"/>
      <c r="F811" s="4"/>
      <c r="G811" s="4"/>
      <c r="H811" s="4"/>
      <c r="I811" s="4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2"/>
      <c r="D812" s="2"/>
      <c r="E812" s="3"/>
      <c r="F812" s="4"/>
      <c r="G812" s="4"/>
      <c r="H812" s="4"/>
      <c r="I812" s="4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2"/>
      <c r="D813" s="2"/>
      <c r="E813" s="3"/>
      <c r="F813" s="4"/>
      <c r="G813" s="4"/>
      <c r="H813" s="4"/>
      <c r="I813" s="4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2"/>
      <c r="D814" s="2"/>
      <c r="E814" s="3"/>
      <c r="F814" s="4"/>
      <c r="G814" s="4"/>
      <c r="H814" s="4"/>
      <c r="I814" s="4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2"/>
      <c r="D815" s="2"/>
      <c r="E815" s="3"/>
      <c r="F815" s="4"/>
      <c r="G815" s="4"/>
      <c r="H815" s="4"/>
      <c r="I815" s="4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2"/>
      <c r="D816" s="2"/>
      <c r="E816" s="3"/>
      <c r="F816" s="4"/>
      <c r="G816" s="4"/>
      <c r="H816" s="4"/>
      <c r="I816" s="4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2"/>
      <c r="D817" s="2"/>
      <c r="E817" s="3"/>
      <c r="F817" s="4"/>
      <c r="G817" s="4"/>
      <c r="H817" s="4"/>
      <c r="I817" s="4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2"/>
      <c r="D818" s="2"/>
      <c r="E818" s="3"/>
      <c r="F818" s="4"/>
      <c r="G818" s="4"/>
      <c r="H818" s="4"/>
      <c r="I818" s="4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2"/>
      <c r="D819" s="2"/>
      <c r="E819" s="3"/>
      <c r="F819" s="4"/>
      <c r="G819" s="4"/>
      <c r="H819" s="4"/>
      <c r="I819" s="4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2"/>
      <c r="D820" s="2"/>
      <c r="E820" s="3"/>
      <c r="F820" s="4"/>
      <c r="G820" s="4"/>
      <c r="H820" s="4"/>
      <c r="I820" s="4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2"/>
      <c r="D821" s="2"/>
      <c r="E821" s="3"/>
      <c r="F821" s="4"/>
      <c r="G821" s="4"/>
      <c r="H821" s="4"/>
      <c r="I821" s="4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2"/>
      <c r="D822" s="2"/>
      <c r="E822" s="3"/>
      <c r="F822" s="4"/>
      <c r="G822" s="4"/>
      <c r="H822" s="4"/>
      <c r="I822" s="4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2"/>
      <c r="D823" s="2"/>
      <c r="E823" s="3"/>
      <c r="F823" s="4"/>
      <c r="G823" s="4"/>
      <c r="H823" s="4"/>
      <c r="I823" s="4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2"/>
      <c r="D824" s="2"/>
      <c r="E824" s="3"/>
      <c r="F824" s="4"/>
      <c r="G824" s="4"/>
      <c r="H824" s="4"/>
      <c r="I824" s="4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2"/>
      <c r="D825" s="2"/>
      <c r="E825" s="3"/>
      <c r="F825" s="4"/>
      <c r="G825" s="4"/>
      <c r="H825" s="4"/>
      <c r="I825" s="4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2"/>
      <c r="D826" s="2"/>
      <c r="E826" s="3"/>
      <c r="F826" s="4"/>
      <c r="G826" s="4"/>
      <c r="H826" s="4"/>
      <c r="I826" s="4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2"/>
      <c r="D827" s="2"/>
      <c r="E827" s="3"/>
      <c r="F827" s="4"/>
      <c r="G827" s="4"/>
      <c r="H827" s="4"/>
      <c r="I827" s="4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2"/>
      <c r="D828" s="2"/>
      <c r="E828" s="3"/>
      <c r="F828" s="4"/>
      <c r="G828" s="4"/>
      <c r="H828" s="4"/>
      <c r="I828" s="4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2"/>
      <c r="D829" s="2"/>
      <c r="E829" s="3"/>
      <c r="F829" s="4"/>
      <c r="G829" s="4"/>
      <c r="H829" s="4"/>
      <c r="I829" s="4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2"/>
      <c r="D830" s="2"/>
      <c r="E830" s="3"/>
      <c r="F830" s="4"/>
      <c r="G830" s="4"/>
      <c r="H830" s="4"/>
      <c r="I830" s="4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2"/>
      <c r="D831" s="2"/>
      <c r="E831" s="3"/>
      <c r="F831" s="4"/>
      <c r="G831" s="4"/>
      <c r="H831" s="4"/>
      <c r="I831" s="4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2"/>
      <c r="D832" s="2"/>
      <c r="E832" s="3"/>
      <c r="F832" s="4"/>
      <c r="G832" s="4"/>
      <c r="H832" s="4"/>
      <c r="I832" s="4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2"/>
      <c r="D833" s="2"/>
      <c r="E833" s="3"/>
      <c r="F833" s="4"/>
      <c r="G833" s="4"/>
      <c r="H833" s="4"/>
      <c r="I833" s="4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2"/>
      <c r="D834" s="2"/>
      <c r="E834" s="3"/>
      <c r="F834" s="4"/>
      <c r="G834" s="4"/>
      <c r="H834" s="4"/>
      <c r="I834" s="4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2"/>
      <c r="D835" s="2"/>
      <c r="E835" s="3"/>
      <c r="F835" s="4"/>
      <c r="G835" s="4"/>
      <c r="H835" s="4"/>
      <c r="I835" s="4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2"/>
      <c r="D836" s="2"/>
      <c r="E836" s="3"/>
      <c r="F836" s="4"/>
      <c r="G836" s="4"/>
      <c r="H836" s="4"/>
      <c r="I836" s="4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2"/>
      <c r="D837" s="2"/>
      <c r="E837" s="3"/>
      <c r="F837" s="4"/>
      <c r="G837" s="4"/>
      <c r="H837" s="4"/>
      <c r="I837" s="4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2"/>
      <c r="D838" s="2"/>
      <c r="E838" s="3"/>
      <c r="F838" s="4"/>
      <c r="G838" s="4"/>
      <c r="H838" s="4"/>
      <c r="I838" s="4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2"/>
      <c r="D839" s="2"/>
      <c r="E839" s="3"/>
      <c r="F839" s="4"/>
      <c r="G839" s="4"/>
      <c r="H839" s="4"/>
      <c r="I839" s="4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2"/>
      <c r="D840" s="2"/>
      <c r="E840" s="3"/>
      <c r="F840" s="4"/>
      <c r="G840" s="4"/>
      <c r="H840" s="4"/>
      <c r="I840" s="4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2"/>
      <c r="D841" s="2"/>
      <c r="E841" s="3"/>
      <c r="F841" s="4"/>
      <c r="G841" s="4"/>
      <c r="H841" s="4"/>
      <c r="I841" s="4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2"/>
      <c r="D842" s="2"/>
      <c r="E842" s="3"/>
      <c r="F842" s="4"/>
      <c r="G842" s="4"/>
      <c r="H842" s="4"/>
      <c r="I842" s="4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2"/>
      <c r="D843" s="2"/>
      <c r="E843" s="3"/>
      <c r="F843" s="4"/>
      <c r="G843" s="4"/>
      <c r="H843" s="4"/>
      <c r="I843" s="4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2"/>
      <c r="D844" s="2"/>
      <c r="E844" s="3"/>
      <c r="F844" s="4"/>
      <c r="G844" s="4"/>
      <c r="H844" s="4"/>
      <c r="I844" s="4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2"/>
      <c r="D845" s="2"/>
      <c r="E845" s="3"/>
      <c r="F845" s="4"/>
      <c r="G845" s="4"/>
      <c r="H845" s="4"/>
      <c r="I845" s="4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2"/>
      <c r="D846" s="2"/>
      <c r="E846" s="3"/>
      <c r="F846" s="4"/>
      <c r="G846" s="4"/>
      <c r="H846" s="4"/>
      <c r="I846" s="4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2"/>
      <c r="D847" s="2"/>
      <c r="E847" s="3"/>
      <c r="F847" s="4"/>
      <c r="G847" s="4"/>
      <c r="H847" s="4"/>
      <c r="I847" s="4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2"/>
      <c r="D848" s="2"/>
      <c r="E848" s="3"/>
      <c r="F848" s="4"/>
      <c r="G848" s="4"/>
      <c r="H848" s="4"/>
      <c r="I848" s="4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2"/>
      <c r="D849" s="2"/>
      <c r="E849" s="3"/>
      <c r="F849" s="4"/>
      <c r="G849" s="4"/>
      <c r="H849" s="4"/>
      <c r="I849" s="4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2"/>
      <c r="D850" s="2"/>
      <c r="E850" s="3"/>
      <c r="F850" s="4"/>
      <c r="G850" s="4"/>
      <c r="H850" s="4"/>
      <c r="I850" s="4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2"/>
      <c r="D851" s="2"/>
      <c r="E851" s="3"/>
      <c r="F851" s="4"/>
      <c r="G851" s="4"/>
      <c r="H851" s="4"/>
      <c r="I851" s="4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2"/>
      <c r="D852" s="2"/>
      <c r="E852" s="3"/>
      <c r="F852" s="4"/>
      <c r="G852" s="4"/>
      <c r="H852" s="4"/>
      <c r="I852" s="4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2"/>
      <c r="D853" s="2"/>
      <c r="E853" s="3"/>
      <c r="F853" s="4"/>
      <c r="G853" s="4"/>
      <c r="H853" s="4"/>
      <c r="I853" s="4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2"/>
      <c r="D854" s="2"/>
      <c r="E854" s="3"/>
      <c r="F854" s="4"/>
      <c r="G854" s="4"/>
      <c r="H854" s="4"/>
      <c r="I854" s="4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2"/>
      <c r="D855" s="2"/>
      <c r="E855" s="3"/>
      <c r="F855" s="4"/>
      <c r="G855" s="4"/>
      <c r="H855" s="4"/>
      <c r="I855" s="4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2"/>
      <c r="D856" s="2"/>
      <c r="E856" s="3"/>
      <c r="F856" s="4"/>
      <c r="G856" s="4"/>
      <c r="H856" s="4"/>
      <c r="I856" s="4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2"/>
      <c r="D857" s="2"/>
      <c r="E857" s="3"/>
      <c r="F857" s="4"/>
      <c r="G857" s="4"/>
      <c r="H857" s="4"/>
      <c r="I857" s="4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2"/>
      <c r="D858" s="2"/>
      <c r="E858" s="3"/>
      <c r="F858" s="4"/>
      <c r="G858" s="4"/>
      <c r="H858" s="4"/>
      <c r="I858" s="4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2"/>
      <c r="D859" s="2"/>
      <c r="E859" s="3"/>
      <c r="F859" s="4"/>
      <c r="G859" s="4"/>
      <c r="H859" s="4"/>
      <c r="I859" s="4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2"/>
      <c r="D860" s="2"/>
      <c r="E860" s="3"/>
      <c r="F860" s="4"/>
      <c r="G860" s="4"/>
      <c r="H860" s="4"/>
      <c r="I860" s="4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2"/>
      <c r="D861" s="2"/>
      <c r="E861" s="3"/>
      <c r="F861" s="4"/>
      <c r="G861" s="4"/>
      <c r="H861" s="4"/>
      <c r="I861" s="4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2"/>
      <c r="D862" s="2"/>
      <c r="E862" s="3"/>
      <c r="F862" s="4"/>
      <c r="G862" s="4"/>
      <c r="H862" s="4"/>
      <c r="I862" s="4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2"/>
      <c r="D863" s="2"/>
      <c r="E863" s="3"/>
      <c r="F863" s="4"/>
      <c r="G863" s="4"/>
      <c r="H863" s="4"/>
      <c r="I863" s="4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2"/>
      <c r="D864" s="2"/>
      <c r="E864" s="3"/>
      <c r="F864" s="4"/>
      <c r="G864" s="4"/>
      <c r="H864" s="4"/>
      <c r="I864" s="4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2"/>
      <c r="D865" s="2"/>
      <c r="E865" s="3"/>
      <c r="F865" s="4"/>
      <c r="G865" s="4"/>
      <c r="H865" s="4"/>
      <c r="I865" s="4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2"/>
      <c r="D866" s="2"/>
      <c r="E866" s="3"/>
      <c r="F866" s="4"/>
      <c r="G866" s="4"/>
      <c r="H866" s="4"/>
      <c r="I866" s="4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2"/>
      <c r="D867" s="2"/>
      <c r="E867" s="3"/>
      <c r="F867" s="4"/>
      <c r="G867" s="4"/>
      <c r="H867" s="4"/>
      <c r="I867" s="4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2"/>
      <c r="D868" s="2"/>
      <c r="E868" s="3"/>
      <c r="F868" s="4"/>
      <c r="G868" s="4"/>
      <c r="H868" s="4"/>
      <c r="I868" s="4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2"/>
      <c r="D869" s="2"/>
      <c r="E869" s="3"/>
      <c r="F869" s="4"/>
      <c r="G869" s="4"/>
      <c r="H869" s="4"/>
      <c r="I869" s="4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2"/>
      <c r="D870" s="2"/>
      <c r="E870" s="3"/>
      <c r="F870" s="4"/>
      <c r="G870" s="4"/>
      <c r="H870" s="4"/>
      <c r="I870" s="4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2"/>
      <c r="D871" s="2"/>
      <c r="E871" s="3"/>
      <c r="F871" s="4"/>
      <c r="G871" s="4"/>
      <c r="H871" s="4"/>
      <c r="I871" s="4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2"/>
      <c r="D872" s="2"/>
      <c r="E872" s="3"/>
      <c r="F872" s="4"/>
      <c r="G872" s="4"/>
      <c r="H872" s="4"/>
      <c r="I872" s="4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2"/>
      <c r="D873" s="2"/>
      <c r="E873" s="3"/>
      <c r="F873" s="4"/>
      <c r="G873" s="4"/>
      <c r="H873" s="4"/>
      <c r="I873" s="4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2"/>
      <c r="D874" s="2"/>
      <c r="E874" s="3"/>
      <c r="F874" s="4"/>
      <c r="G874" s="4"/>
      <c r="H874" s="4"/>
      <c r="I874" s="4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2"/>
      <c r="D875" s="2"/>
      <c r="E875" s="3"/>
      <c r="F875" s="4"/>
      <c r="G875" s="4"/>
      <c r="H875" s="4"/>
      <c r="I875" s="4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2"/>
      <c r="D876" s="2"/>
      <c r="E876" s="3"/>
      <c r="F876" s="4"/>
      <c r="G876" s="4"/>
      <c r="H876" s="4"/>
      <c r="I876" s="4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2"/>
      <c r="D877" s="2"/>
      <c r="E877" s="3"/>
      <c r="F877" s="4"/>
      <c r="G877" s="4"/>
      <c r="H877" s="4"/>
      <c r="I877" s="4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2"/>
      <c r="D878" s="2"/>
      <c r="E878" s="3"/>
      <c r="F878" s="4"/>
      <c r="G878" s="4"/>
      <c r="H878" s="4"/>
      <c r="I878" s="4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2"/>
      <c r="D879" s="2"/>
      <c r="E879" s="3"/>
      <c r="F879" s="4"/>
      <c r="G879" s="4"/>
      <c r="H879" s="4"/>
      <c r="I879" s="4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2"/>
      <c r="D880" s="2"/>
      <c r="E880" s="3"/>
      <c r="F880" s="4"/>
      <c r="G880" s="4"/>
      <c r="H880" s="4"/>
      <c r="I880" s="4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2"/>
      <c r="D881" s="2"/>
      <c r="E881" s="3"/>
      <c r="F881" s="4"/>
      <c r="G881" s="4"/>
      <c r="H881" s="4"/>
      <c r="I881" s="4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2"/>
      <c r="D882" s="2"/>
      <c r="E882" s="3"/>
      <c r="F882" s="4"/>
      <c r="G882" s="4"/>
      <c r="H882" s="4"/>
      <c r="I882" s="4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2"/>
      <c r="D883" s="2"/>
      <c r="E883" s="3"/>
      <c r="F883" s="4"/>
      <c r="G883" s="4"/>
      <c r="H883" s="4"/>
      <c r="I883" s="4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2"/>
      <c r="D884" s="2"/>
      <c r="E884" s="3"/>
      <c r="F884" s="4"/>
      <c r="G884" s="4"/>
      <c r="H884" s="4"/>
      <c r="I884" s="4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2"/>
      <c r="D885" s="2"/>
      <c r="E885" s="3"/>
      <c r="F885" s="4"/>
      <c r="G885" s="4"/>
      <c r="H885" s="4"/>
      <c r="I885" s="4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2"/>
      <c r="D886" s="2"/>
      <c r="E886" s="3"/>
      <c r="F886" s="4"/>
      <c r="G886" s="4"/>
      <c r="H886" s="4"/>
      <c r="I886" s="4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2"/>
      <c r="D887" s="2"/>
      <c r="E887" s="3"/>
      <c r="F887" s="4"/>
      <c r="G887" s="4"/>
      <c r="H887" s="4"/>
      <c r="I887" s="4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2"/>
      <c r="D888" s="2"/>
      <c r="E888" s="3"/>
      <c r="F888" s="4"/>
      <c r="G888" s="4"/>
      <c r="H888" s="4"/>
      <c r="I888" s="4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2"/>
      <c r="D889" s="2"/>
      <c r="E889" s="3"/>
      <c r="F889" s="4"/>
      <c r="G889" s="4"/>
      <c r="H889" s="4"/>
      <c r="I889" s="4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2"/>
      <c r="D890" s="2"/>
      <c r="E890" s="3"/>
      <c r="F890" s="4"/>
      <c r="G890" s="4"/>
      <c r="H890" s="4"/>
      <c r="I890" s="4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2"/>
      <c r="D891" s="2"/>
      <c r="E891" s="3"/>
      <c r="F891" s="4"/>
      <c r="G891" s="4"/>
      <c r="H891" s="4"/>
      <c r="I891" s="4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2"/>
      <c r="D892" s="2"/>
      <c r="E892" s="3"/>
      <c r="F892" s="4"/>
      <c r="G892" s="4"/>
      <c r="H892" s="4"/>
      <c r="I892" s="4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2"/>
      <c r="D893" s="2"/>
      <c r="E893" s="3"/>
      <c r="F893" s="4"/>
      <c r="G893" s="4"/>
      <c r="H893" s="4"/>
      <c r="I893" s="4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2"/>
      <c r="D894" s="2"/>
      <c r="E894" s="3"/>
      <c r="F894" s="4"/>
      <c r="G894" s="4"/>
      <c r="H894" s="4"/>
      <c r="I894" s="4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2"/>
      <c r="D895" s="2"/>
      <c r="E895" s="3"/>
      <c r="F895" s="4"/>
      <c r="G895" s="4"/>
      <c r="H895" s="4"/>
      <c r="I895" s="4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2"/>
      <c r="D896" s="2"/>
      <c r="E896" s="3"/>
      <c r="F896" s="4"/>
      <c r="G896" s="4"/>
      <c r="H896" s="4"/>
      <c r="I896" s="4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2"/>
      <c r="D897" s="2"/>
      <c r="E897" s="3"/>
      <c r="F897" s="4"/>
      <c r="G897" s="4"/>
      <c r="H897" s="4"/>
      <c r="I897" s="4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2"/>
      <c r="D898" s="2"/>
      <c r="E898" s="3"/>
      <c r="F898" s="4"/>
      <c r="G898" s="4"/>
      <c r="H898" s="4"/>
      <c r="I898" s="4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2"/>
      <c r="D899" s="2"/>
      <c r="E899" s="3"/>
      <c r="F899" s="4"/>
      <c r="G899" s="4"/>
      <c r="H899" s="4"/>
      <c r="I899" s="4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2"/>
      <c r="D900" s="2"/>
      <c r="E900" s="3"/>
      <c r="F900" s="4"/>
      <c r="G900" s="4"/>
      <c r="H900" s="4"/>
      <c r="I900" s="4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2"/>
      <c r="D901" s="2"/>
      <c r="E901" s="3"/>
      <c r="F901" s="4"/>
      <c r="G901" s="4"/>
      <c r="H901" s="4"/>
      <c r="I901" s="4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2"/>
      <c r="D902" s="2"/>
      <c r="E902" s="3"/>
      <c r="F902" s="4"/>
      <c r="G902" s="4"/>
      <c r="H902" s="4"/>
      <c r="I902" s="4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2"/>
      <c r="D903" s="2"/>
      <c r="E903" s="3"/>
      <c r="F903" s="4"/>
      <c r="G903" s="4"/>
      <c r="H903" s="4"/>
      <c r="I903" s="4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2"/>
      <c r="D904" s="2"/>
      <c r="E904" s="3"/>
      <c r="F904" s="4"/>
      <c r="G904" s="4"/>
      <c r="H904" s="4"/>
      <c r="I904" s="4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2"/>
      <c r="D905" s="2"/>
      <c r="E905" s="3"/>
      <c r="F905" s="4"/>
      <c r="G905" s="4"/>
      <c r="H905" s="4"/>
      <c r="I905" s="4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2"/>
      <c r="D906" s="2"/>
      <c r="E906" s="3"/>
      <c r="F906" s="4"/>
      <c r="G906" s="4"/>
      <c r="H906" s="4"/>
      <c r="I906" s="4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2"/>
      <c r="D907" s="2"/>
      <c r="E907" s="3"/>
      <c r="F907" s="4"/>
      <c r="G907" s="4"/>
      <c r="H907" s="4"/>
      <c r="I907" s="4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2"/>
      <c r="D908" s="2"/>
      <c r="E908" s="3"/>
      <c r="F908" s="4"/>
      <c r="G908" s="4"/>
      <c r="H908" s="4"/>
      <c r="I908" s="4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2"/>
      <c r="D909" s="2"/>
      <c r="E909" s="3"/>
      <c r="F909" s="4"/>
      <c r="G909" s="4"/>
      <c r="H909" s="4"/>
      <c r="I909" s="4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2"/>
      <c r="D910" s="2"/>
      <c r="E910" s="3"/>
      <c r="F910" s="4"/>
      <c r="G910" s="4"/>
      <c r="H910" s="4"/>
      <c r="I910" s="4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2"/>
      <c r="D911" s="2"/>
      <c r="E911" s="3"/>
      <c r="F911" s="4"/>
      <c r="G911" s="4"/>
      <c r="H911" s="4"/>
      <c r="I911" s="4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2"/>
      <c r="D912" s="2"/>
      <c r="E912" s="3"/>
      <c r="F912" s="4"/>
      <c r="G912" s="4"/>
      <c r="H912" s="4"/>
      <c r="I912" s="4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2"/>
      <c r="D913" s="2"/>
      <c r="E913" s="3"/>
      <c r="F913" s="4"/>
      <c r="G913" s="4"/>
      <c r="H913" s="4"/>
      <c r="I913" s="4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2"/>
      <c r="D914" s="2"/>
      <c r="E914" s="3"/>
      <c r="F914" s="4"/>
      <c r="G914" s="4"/>
      <c r="H914" s="4"/>
      <c r="I914" s="4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2"/>
      <c r="D915" s="2"/>
      <c r="E915" s="3"/>
      <c r="F915" s="4"/>
      <c r="G915" s="4"/>
      <c r="H915" s="4"/>
      <c r="I915" s="4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2"/>
      <c r="D916" s="2"/>
      <c r="E916" s="3"/>
      <c r="F916" s="4"/>
      <c r="G916" s="4"/>
      <c r="H916" s="4"/>
      <c r="I916" s="4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2"/>
      <c r="D917" s="2"/>
      <c r="E917" s="3"/>
      <c r="F917" s="4"/>
      <c r="G917" s="4"/>
      <c r="H917" s="4"/>
      <c r="I917" s="4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2"/>
      <c r="D918" s="2"/>
      <c r="E918" s="3"/>
      <c r="F918" s="4"/>
      <c r="G918" s="4"/>
      <c r="H918" s="4"/>
      <c r="I918" s="4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2"/>
      <c r="D919" s="2"/>
      <c r="E919" s="3"/>
      <c r="F919" s="4"/>
      <c r="G919" s="4"/>
      <c r="H919" s="4"/>
      <c r="I919" s="4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2"/>
      <c r="D920" s="2"/>
      <c r="E920" s="3"/>
      <c r="F920" s="4"/>
      <c r="G920" s="4"/>
      <c r="H920" s="4"/>
      <c r="I920" s="4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2"/>
      <c r="D921" s="2"/>
      <c r="E921" s="3"/>
      <c r="F921" s="4"/>
      <c r="G921" s="4"/>
      <c r="H921" s="4"/>
      <c r="I921" s="4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2"/>
      <c r="D922" s="2"/>
      <c r="E922" s="3"/>
      <c r="F922" s="4"/>
      <c r="G922" s="4"/>
      <c r="H922" s="4"/>
      <c r="I922" s="4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2"/>
      <c r="D923" s="2"/>
      <c r="E923" s="3"/>
      <c r="F923" s="4"/>
      <c r="G923" s="4"/>
      <c r="H923" s="4"/>
      <c r="I923" s="4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2"/>
      <c r="D924" s="2"/>
      <c r="E924" s="3"/>
      <c r="F924" s="4"/>
      <c r="G924" s="4"/>
      <c r="H924" s="4"/>
      <c r="I924" s="4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2"/>
      <c r="D925" s="2"/>
      <c r="E925" s="3"/>
      <c r="F925" s="4"/>
      <c r="G925" s="4"/>
      <c r="H925" s="4"/>
      <c r="I925" s="4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2"/>
      <c r="D926" s="2"/>
      <c r="E926" s="3"/>
      <c r="F926" s="4"/>
      <c r="G926" s="4"/>
      <c r="H926" s="4"/>
      <c r="I926" s="4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2"/>
      <c r="D927" s="2"/>
      <c r="E927" s="3"/>
      <c r="F927" s="4"/>
      <c r="G927" s="4"/>
      <c r="H927" s="4"/>
      <c r="I927" s="4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2"/>
      <c r="D928" s="2"/>
      <c r="E928" s="3"/>
      <c r="F928" s="4"/>
      <c r="G928" s="4"/>
      <c r="H928" s="4"/>
      <c r="I928" s="4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2"/>
      <c r="D929" s="2"/>
      <c r="E929" s="3"/>
      <c r="F929" s="4"/>
      <c r="G929" s="4"/>
      <c r="H929" s="4"/>
      <c r="I929" s="4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2"/>
      <c r="D930" s="2"/>
      <c r="E930" s="3"/>
      <c r="F930" s="4"/>
      <c r="G930" s="4"/>
      <c r="H930" s="4"/>
      <c r="I930" s="4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2"/>
      <c r="D931" s="2"/>
      <c r="E931" s="3"/>
      <c r="F931" s="4"/>
      <c r="G931" s="4"/>
      <c r="H931" s="4"/>
      <c r="I931" s="4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2"/>
      <c r="D932" s="2"/>
      <c r="E932" s="3"/>
      <c r="F932" s="4"/>
      <c r="G932" s="4"/>
      <c r="H932" s="4"/>
      <c r="I932" s="4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2"/>
      <c r="D933" s="2"/>
      <c r="E933" s="3"/>
      <c r="F933" s="4"/>
      <c r="G933" s="4"/>
      <c r="H933" s="4"/>
      <c r="I933" s="4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2"/>
      <c r="D934" s="2"/>
      <c r="E934" s="3"/>
      <c r="F934" s="4"/>
      <c r="G934" s="4"/>
      <c r="H934" s="4"/>
      <c r="I934" s="4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2"/>
      <c r="D935" s="2"/>
      <c r="E935" s="3"/>
      <c r="F935" s="4"/>
      <c r="G935" s="4"/>
      <c r="H935" s="4"/>
      <c r="I935" s="4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2"/>
      <c r="D936" s="2"/>
      <c r="E936" s="3"/>
      <c r="F936" s="4"/>
      <c r="G936" s="4"/>
      <c r="H936" s="4"/>
      <c r="I936" s="4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2"/>
      <c r="D937" s="2"/>
      <c r="E937" s="3"/>
      <c r="F937" s="4"/>
      <c r="G937" s="4"/>
      <c r="H937" s="4"/>
      <c r="I937" s="4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2"/>
      <c r="D938" s="2"/>
      <c r="E938" s="3"/>
      <c r="F938" s="4"/>
      <c r="G938" s="4"/>
      <c r="H938" s="4"/>
      <c r="I938" s="4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2"/>
      <c r="D939" s="2"/>
      <c r="E939" s="3"/>
      <c r="F939" s="4"/>
      <c r="G939" s="4"/>
      <c r="H939" s="4"/>
      <c r="I939" s="4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2"/>
      <c r="D940" s="2"/>
      <c r="E940" s="3"/>
      <c r="F940" s="4"/>
      <c r="G940" s="4"/>
      <c r="H940" s="4"/>
      <c r="I940" s="4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2"/>
      <c r="D941" s="2"/>
      <c r="E941" s="3"/>
      <c r="F941" s="4"/>
      <c r="G941" s="4"/>
      <c r="H941" s="4"/>
      <c r="I941" s="4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2"/>
      <c r="D942" s="2"/>
      <c r="E942" s="3"/>
      <c r="F942" s="4"/>
      <c r="G942" s="4"/>
      <c r="H942" s="4"/>
      <c r="I942" s="4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2"/>
      <c r="D943" s="2"/>
      <c r="E943" s="3"/>
      <c r="F943" s="4"/>
      <c r="G943" s="4"/>
      <c r="H943" s="4"/>
      <c r="I943" s="4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2"/>
      <c r="D944" s="2"/>
      <c r="E944" s="3"/>
      <c r="F944" s="4"/>
      <c r="G944" s="4"/>
      <c r="H944" s="4"/>
      <c r="I944" s="4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2"/>
      <c r="D945" s="2"/>
      <c r="E945" s="3"/>
      <c r="F945" s="4"/>
      <c r="G945" s="4"/>
      <c r="H945" s="4"/>
      <c r="I945" s="4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2"/>
      <c r="D946" s="2"/>
      <c r="E946" s="3"/>
      <c r="F946" s="4"/>
      <c r="G946" s="4"/>
      <c r="H946" s="4"/>
      <c r="I946" s="4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2"/>
      <c r="D947" s="2"/>
      <c r="E947" s="3"/>
      <c r="F947" s="4"/>
      <c r="G947" s="4"/>
      <c r="H947" s="4"/>
      <c r="I947" s="4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2"/>
      <c r="D948" s="2"/>
      <c r="E948" s="3"/>
      <c r="F948" s="4"/>
      <c r="G948" s="4"/>
      <c r="H948" s="4"/>
      <c r="I948" s="4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2"/>
      <c r="D949" s="2"/>
      <c r="E949" s="3"/>
      <c r="F949" s="4"/>
      <c r="G949" s="4"/>
      <c r="H949" s="4"/>
      <c r="I949" s="4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2"/>
      <c r="D950" s="2"/>
      <c r="E950" s="3"/>
      <c r="F950" s="4"/>
      <c r="G950" s="4"/>
      <c r="H950" s="4"/>
      <c r="I950" s="4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2"/>
      <c r="D951" s="2"/>
      <c r="E951" s="3"/>
      <c r="F951" s="4"/>
      <c r="G951" s="4"/>
      <c r="H951" s="4"/>
      <c r="I951" s="4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2"/>
      <c r="D952" s="2"/>
      <c r="E952" s="3"/>
      <c r="F952" s="4"/>
      <c r="G952" s="4"/>
      <c r="H952" s="4"/>
      <c r="I952" s="4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2"/>
      <c r="D953" s="2"/>
      <c r="E953" s="3"/>
      <c r="F953" s="4"/>
      <c r="G953" s="4"/>
      <c r="H953" s="4"/>
      <c r="I953" s="4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2"/>
      <c r="D954" s="2"/>
      <c r="E954" s="3"/>
      <c r="F954" s="4"/>
      <c r="G954" s="4"/>
      <c r="H954" s="4"/>
      <c r="I954" s="4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2"/>
      <c r="D955" s="2"/>
      <c r="E955" s="3"/>
      <c r="F955" s="4"/>
      <c r="G955" s="4"/>
      <c r="H955" s="4"/>
      <c r="I955" s="4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2"/>
      <c r="D956" s="2"/>
      <c r="E956" s="3"/>
      <c r="F956" s="4"/>
      <c r="G956" s="4"/>
      <c r="H956" s="4"/>
      <c r="I956" s="4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2"/>
      <c r="D957" s="2"/>
      <c r="E957" s="3"/>
      <c r="F957" s="4"/>
      <c r="G957" s="4"/>
      <c r="H957" s="4"/>
      <c r="I957" s="4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2"/>
      <c r="D958" s="2"/>
      <c r="E958" s="3"/>
      <c r="F958" s="4"/>
      <c r="G958" s="4"/>
      <c r="H958" s="4"/>
      <c r="I958" s="4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2"/>
      <c r="D959" s="2"/>
      <c r="E959" s="3"/>
      <c r="F959" s="4"/>
      <c r="G959" s="4"/>
      <c r="H959" s="4"/>
      <c r="I959" s="4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2"/>
      <c r="D960" s="2"/>
      <c r="E960" s="3"/>
      <c r="F960" s="4"/>
      <c r="G960" s="4"/>
      <c r="H960" s="4"/>
      <c r="I960" s="4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2"/>
      <c r="D961" s="2"/>
      <c r="E961" s="3"/>
      <c r="F961" s="4"/>
      <c r="G961" s="4"/>
      <c r="H961" s="4"/>
      <c r="I961" s="4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2"/>
      <c r="D962" s="2"/>
      <c r="E962" s="3"/>
      <c r="F962" s="4"/>
      <c r="G962" s="4"/>
      <c r="H962" s="4"/>
      <c r="I962" s="4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2"/>
      <c r="D963" s="2"/>
      <c r="E963" s="3"/>
      <c r="F963" s="4"/>
      <c r="G963" s="4"/>
      <c r="H963" s="4"/>
      <c r="I963" s="4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2"/>
      <c r="D964" s="2"/>
      <c r="E964" s="3"/>
      <c r="F964" s="4"/>
      <c r="G964" s="4"/>
      <c r="H964" s="4"/>
      <c r="I964" s="4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2"/>
      <c r="D965" s="2"/>
      <c r="E965" s="3"/>
      <c r="F965" s="4"/>
      <c r="G965" s="4"/>
      <c r="H965" s="4"/>
      <c r="I965" s="4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2"/>
      <c r="D966" s="2"/>
      <c r="E966" s="3"/>
      <c r="F966" s="4"/>
      <c r="G966" s="4"/>
      <c r="H966" s="4"/>
      <c r="I966" s="4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2"/>
      <c r="D967" s="2"/>
      <c r="E967" s="3"/>
      <c r="F967" s="4"/>
      <c r="G967" s="4"/>
      <c r="H967" s="4"/>
      <c r="I967" s="4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2"/>
      <c r="D968" s="2"/>
      <c r="E968" s="3"/>
      <c r="F968" s="4"/>
      <c r="G968" s="4"/>
      <c r="H968" s="4"/>
      <c r="I968" s="4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2"/>
      <c r="D969" s="2"/>
      <c r="E969" s="3"/>
      <c r="F969" s="4"/>
      <c r="G969" s="4"/>
      <c r="H969" s="4"/>
      <c r="I969" s="4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2"/>
      <c r="D970" s="2"/>
      <c r="E970" s="3"/>
      <c r="F970" s="4"/>
      <c r="G970" s="4"/>
      <c r="H970" s="4"/>
      <c r="I970" s="4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2"/>
      <c r="D971" s="2"/>
      <c r="E971" s="3"/>
      <c r="F971" s="4"/>
      <c r="G971" s="4"/>
      <c r="H971" s="4"/>
      <c r="I971" s="4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2"/>
      <c r="D972" s="2"/>
      <c r="E972" s="3"/>
      <c r="F972" s="4"/>
      <c r="G972" s="4"/>
      <c r="H972" s="4"/>
      <c r="I972" s="4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2"/>
      <c r="D973" s="2"/>
      <c r="E973" s="3"/>
      <c r="F973" s="4"/>
      <c r="G973" s="4"/>
      <c r="H973" s="4"/>
      <c r="I973" s="4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2"/>
      <c r="D974" s="2"/>
      <c r="E974" s="3"/>
      <c r="F974" s="4"/>
      <c r="G974" s="4"/>
      <c r="H974" s="4"/>
      <c r="I974" s="4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2"/>
      <c r="D975" s="2"/>
      <c r="E975" s="3"/>
      <c r="F975" s="4"/>
      <c r="G975" s="4"/>
      <c r="H975" s="4"/>
      <c r="I975" s="4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2"/>
      <c r="D976" s="2"/>
      <c r="E976" s="3"/>
      <c r="F976" s="4"/>
      <c r="G976" s="4"/>
      <c r="H976" s="4"/>
      <c r="I976" s="4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2"/>
      <c r="D977" s="2"/>
      <c r="E977" s="3"/>
      <c r="F977" s="4"/>
      <c r="G977" s="4"/>
      <c r="H977" s="4"/>
      <c r="I977" s="4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2"/>
      <c r="D978" s="2"/>
      <c r="E978" s="3"/>
      <c r="F978" s="4"/>
      <c r="G978" s="4"/>
      <c r="H978" s="4"/>
      <c r="I978" s="4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2"/>
      <c r="D979" s="2"/>
      <c r="E979" s="3"/>
      <c r="F979" s="4"/>
      <c r="G979" s="4"/>
      <c r="H979" s="4"/>
      <c r="I979" s="4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2"/>
      <c r="D980" s="2"/>
      <c r="E980" s="3"/>
      <c r="F980" s="4"/>
      <c r="G980" s="4"/>
      <c r="H980" s="4"/>
      <c r="I980" s="4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2"/>
      <c r="D981" s="2"/>
      <c r="E981" s="3"/>
      <c r="F981" s="4"/>
      <c r="G981" s="4"/>
      <c r="H981" s="4"/>
      <c r="I981" s="4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2"/>
      <c r="D982" s="2"/>
      <c r="E982" s="3"/>
      <c r="F982" s="4"/>
      <c r="G982" s="4"/>
      <c r="H982" s="4"/>
      <c r="I982" s="4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2"/>
      <c r="D983" s="2"/>
      <c r="E983" s="3"/>
      <c r="F983" s="4"/>
      <c r="G983" s="4"/>
      <c r="H983" s="4"/>
      <c r="I983" s="4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2"/>
      <c r="D984" s="2"/>
      <c r="E984" s="3"/>
      <c r="F984" s="4"/>
      <c r="G984" s="4"/>
      <c r="H984" s="4"/>
      <c r="I984" s="4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2"/>
      <c r="D985" s="2"/>
      <c r="E985" s="3"/>
      <c r="F985" s="4"/>
      <c r="G985" s="4"/>
      <c r="H985" s="4"/>
      <c r="I985" s="4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2"/>
      <c r="D986" s="2"/>
      <c r="E986" s="3"/>
      <c r="F986" s="4"/>
      <c r="G986" s="4"/>
      <c r="H986" s="4"/>
      <c r="I986" s="4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2"/>
      <c r="D987" s="2"/>
      <c r="E987" s="3"/>
      <c r="F987" s="4"/>
      <c r="G987" s="4"/>
      <c r="H987" s="4"/>
      <c r="I987" s="4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2"/>
      <c r="D988" s="2"/>
      <c r="E988" s="3"/>
      <c r="F988" s="4"/>
      <c r="G988" s="4"/>
      <c r="H988" s="4"/>
      <c r="I988" s="4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2"/>
      <c r="D989" s="2"/>
      <c r="E989" s="3"/>
      <c r="F989" s="4"/>
      <c r="G989" s="4"/>
      <c r="H989" s="4"/>
      <c r="I989" s="4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2"/>
      <c r="D990" s="2"/>
      <c r="E990" s="3"/>
      <c r="F990" s="4"/>
      <c r="G990" s="4"/>
      <c r="H990" s="4"/>
      <c r="I990" s="4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2"/>
      <c r="D991" s="2"/>
      <c r="E991" s="3"/>
      <c r="F991" s="4"/>
      <c r="G991" s="4"/>
      <c r="H991" s="4"/>
      <c r="I991" s="4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2"/>
      <c r="D992" s="2"/>
      <c r="E992" s="3"/>
      <c r="F992" s="4"/>
      <c r="G992" s="4"/>
      <c r="H992" s="4"/>
      <c r="I992" s="4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2"/>
      <c r="D993" s="2"/>
      <c r="E993" s="3"/>
      <c r="F993" s="4"/>
      <c r="G993" s="4"/>
      <c r="H993" s="4"/>
      <c r="I993" s="4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2"/>
      <c r="D994" s="2"/>
      <c r="E994" s="3"/>
      <c r="F994" s="4"/>
      <c r="G994" s="4"/>
      <c r="H994" s="4"/>
      <c r="I994" s="4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2"/>
      <c r="D995" s="2"/>
      <c r="E995" s="3"/>
      <c r="F995" s="4"/>
      <c r="G995" s="4"/>
      <c r="H995" s="4"/>
      <c r="I995" s="4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2"/>
      <c r="D996" s="2"/>
      <c r="E996" s="3"/>
      <c r="F996" s="4"/>
      <c r="G996" s="4"/>
      <c r="H996" s="4"/>
      <c r="I996" s="4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2"/>
      <c r="D997" s="2"/>
      <c r="E997" s="3"/>
      <c r="F997" s="4"/>
      <c r="G997" s="4"/>
      <c r="H997" s="4"/>
      <c r="I997" s="4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2"/>
      <c r="D998" s="2"/>
      <c r="E998" s="3"/>
      <c r="F998" s="4"/>
      <c r="G998" s="4"/>
      <c r="H998" s="4"/>
      <c r="I998" s="4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2"/>
      <c r="D999" s="2"/>
      <c r="E999" s="3"/>
      <c r="F999" s="4"/>
      <c r="G999" s="4"/>
      <c r="H999" s="4"/>
      <c r="I999" s="4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2"/>
      <c r="D1000" s="2"/>
      <c r="E1000" s="3"/>
      <c r="F1000" s="4"/>
      <c r="G1000" s="4"/>
      <c r="H1000" s="4"/>
      <c r="I1000" s="4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3:B4"/>
  </mergeCells>
  <pageMargins left="0.7" right="0.7" top="0.78740157499999996" bottom="0.787401574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000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I4" sqref="I4"/>
    </sheetView>
  </sheetViews>
  <sheetFormatPr defaultColWidth="14.44140625" defaultRowHeight="15" customHeight="1"/>
  <cols>
    <col min="1" max="1" width="4.5546875" customWidth="1"/>
    <col min="2" max="4" width="18.5546875" customWidth="1"/>
    <col min="5" max="15" width="12.5546875" customWidth="1"/>
    <col min="16" max="16" width="8.5546875" customWidth="1"/>
    <col min="17" max="23" width="12.5546875" customWidth="1"/>
    <col min="24" max="24" width="8.5546875" customWidth="1"/>
    <col min="25" max="32" width="12.5546875" customWidth="1"/>
    <col min="33" max="33" width="8.5546875" customWidth="1"/>
    <col min="34" max="41" width="12.5546875" customWidth="1"/>
    <col min="42" max="42" width="8.5546875" customWidth="1"/>
    <col min="43" max="50" width="12.5546875" customWidth="1"/>
  </cols>
  <sheetData>
    <row r="1" spans="1:50" ht="21" customHeight="1">
      <c r="A1" s="105" t="s">
        <v>32</v>
      </c>
      <c r="B1" s="101"/>
      <c r="C1" s="101"/>
      <c r="D1" s="101"/>
      <c r="E1" s="101"/>
      <c r="F1" s="101"/>
      <c r="G1" s="101"/>
      <c r="H1" s="101"/>
      <c r="I1" s="106" t="s">
        <v>33</v>
      </c>
      <c r="J1" s="101"/>
      <c r="K1" s="101"/>
      <c r="L1" s="101"/>
      <c r="M1" s="101"/>
      <c r="N1" s="101"/>
      <c r="O1" s="101"/>
      <c r="P1" s="106" t="s">
        <v>34</v>
      </c>
      <c r="Q1" s="101"/>
      <c r="R1" s="101"/>
      <c r="S1" s="101"/>
      <c r="T1" s="101"/>
      <c r="U1" s="101"/>
      <c r="V1" s="101"/>
      <c r="W1" s="104"/>
      <c r="X1" s="106" t="s">
        <v>35</v>
      </c>
      <c r="Y1" s="101"/>
      <c r="Z1" s="101"/>
      <c r="AA1" s="101"/>
      <c r="AB1" s="101"/>
      <c r="AC1" s="101"/>
      <c r="AD1" s="101"/>
      <c r="AE1" s="101"/>
      <c r="AF1" s="101"/>
      <c r="AG1" s="106" t="s">
        <v>36</v>
      </c>
      <c r="AH1" s="101"/>
      <c r="AI1" s="101"/>
      <c r="AJ1" s="101"/>
      <c r="AK1" s="101"/>
      <c r="AL1" s="101"/>
      <c r="AM1" s="101"/>
      <c r="AN1" s="101"/>
      <c r="AO1" s="101"/>
      <c r="AP1" s="106" t="s">
        <v>37</v>
      </c>
      <c r="AQ1" s="101"/>
      <c r="AR1" s="101"/>
      <c r="AS1" s="101"/>
      <c r="AT1" s="101"/>
      <c r="AU1" s="101"/>
      <c r="AV1" s="101"/>
      <c r="AW1" s="101"/>
      <c r="AX1" s="104"/>
    </row>
    <row r="2" spans="1:50" ht="21" customHeight="1">
      <c r="A2" s="100" t="s">
        <v>38</v>
      </c>
      <c r="B2" s="100" t="s">
        <v>39</v>
      </c>
      <c r="C2" s="100" t="s">
        <v>40</v>
      </c>
      <c r="D2" s="100" t="s">
        <v>41</v>
      </c>
      <c r="E2" s="100" t="s">
        <v>42</v>
      </c>
      <c r="F2" s="100" t="s">
        <v>43</v>
      </c>
      <c r="G2" s="100" t="s">
        <v>44</v>
      </c>
      <c r="H2" s="100" t="s">
        <v>45</v>
      </c>
      <c r="I2" s="98" t="s">
        <v>46</v>
      </c>
      <c r="J2" s="101"/>
      <c r="K2" s="102" t="s">
        <v>13</v>
      </c>
      <c r="L2" s="101"/>
      <c r="M2" s="60" t="s">
        <v>47</v>
      </c>
      <c r="N2" s="60" t="s">
        <v>48</v>
      </c>
      <c r="O2" s="100" t="s">
        <v>49</v>
      </c>
      <c r="P2" s="106" t="s">
        <v>50</v>
      </c>
      <c r="Q2" s="100" t="s">
        <v>46</v>
      </c>
      <c r="R2" s="101"/>
      <c r="S2" s="102" t="s">
        <v>51</v>
      </c>
      <c r="T2" s="101"/>
      <c r="U2" s="100" t="s">
        <v>48</v>
      </c>
      <c r="V2" s="101"/>
      <c r="W2" s="103" t="s">
        <v>49</v>
      </c>
      <c r="X2" s="106" t="s">
        <v>50</v>
      </c>
      <c r="Y2" s="105" t="s">
        <v>52</v>
      </c>
      <c r="Z2" s="100" t="s">
        <v>46</v>
      </c>
      <c r="AA2" s="101"/>
      <c r="AB2" s="102" t="s">
        <v>51</v>
      </c>
      <c r="AC2" s="101"/>
      <c r="AD2" s="100" t="s">
        <v>48</v>
      </c>
      <c r="AE2" s="101"/>
      <c r="AF2" s="103" t="s">
        <v>49</v>
      </c>
      <c r="AG2" s="98" t="s">
        <v>50</v>
      </c>
      <c r="AH2" s="100" t="s">
        <v>52</v>
      </c>
      <c r="AI2" s="100" t="s">
        <v>53</v>
      </c>
      <c r="AJ2" s="101"/>
      <c r="AK2" s="102" t="s">
        <v>51</v>
      </c>
      <c r="AL2" s="101"/>
      <c r="AM2" s="102" t="s">
        <v>48</v>
      </c>
      <c r="AN2" s="101"/>
      <c r="AO2" s="103" t="s">
        <v>49</v>
      </c>
      <c r="AP2" s="98" t="s">
        <v>50</v>
      </c>
      <c r="AQ2" s="100" t="s">
        <v>52</v>
      </c>
      <c r="AR2" s="100" t="s">
        <v>46</v>
      </c>
      <c r="AS2" s="101"/>
      <c r="AT2" s="102" t="s">
        <v>51</v>
      </c>
      <c r="AU2" s="101"/>
      <c r="AV2" s="102" t="s">
        <v>48</v>
      </c>
      <c r="AW2" s="101"/>
      <c r="AX2" s="103" t="s">
        <v>49</v>
      </c>
    </row>
    <row r="3" spans="1:50" ht="21" customHeight="1">
      <c r="A3" s="101"/>
      <c r="B3" s="101"/>
      <c r="C3" s="101"/>
      <c r="D3" s="101"/>
      <c r="E3" s="101"/>
      <c r="F3" s="101"/>
      <c r="G3" s="101"/>
      <c r="H3" s="101"/>
      <c r="I3" s="63" t="s">
        <v>54</v>
      </c>
      <c r="J3" s="64" t="s">
        <v>55</v>
      </c>
      <c r="K3" s="65" t="s">
        <v>56</v>
      </c>
      <c r="L3" s="65" t="s">
        <v>57</v>
      </c>
      <c r="M3" s="60"/>
      <c r="N3" s="60"/>
      <c r="O3" s="101"/>
      <c r="P3" s="99"/>
      <c r="Q3" s="64" t="s">
        <v>54</v>
      </c>
      <c r="R3" s="64" t="s">
        <v>55</v>
      </c>
      <c r="S3" s="65" t="s">
        <v>56</v>
      </c>
      <c r="T3" s="65" t="s">
        <v>57</v>
      </c>
      <c r="U3" s="64" t="s">
        <v>54</v>
      </c>
      <c r="V3" s="64" t="s">
        <v>55</v>
      </c>
      <c r="W3" s="104"/>
      <c r="X3" s="99"/>
      <c r="Y3" s="101"/>
      <c r="Z3" s="64" t="s">
        <v>54</v>
      </c>
      <c r="AA3" s="64" t="s">
        <v>55</v>
      </c>
      <c r="AB3" s="65" t="s">
        <v>56</v>
      </c>
      <c r="AC3" s="65" t="s">
        <v>58</v>
      </c>
      <c r="AD3" s="64" t="s">
        <v>54</v>
      </c>
      <c r="AE3" s="64" t="s">
        <v>55</v>
      </c>
      <c r="AF3" s="104"/>
      <c r="AG3" s="99"/>
      <c r="AH3" s="101"/>
      <c r="AI3" s="64" t="s">
        <v>54</v>
      </c>
      <c r="AJ3" s="64" t="s">
        <v>55</v>
      </c>
      <c r="AK3" s="65" t="s">
        <v>56</v>
      </c>
      <c r="AL3" s="65" t="s">
        <v>57</v>
      </c>
      <c r="AM3" s="64" t="s">
        <v>54</v>
      </c>
      <c r="AN3" s="64" t="s">
        <v>55</v>
      </c>
      <c r="AO3" s="104"/>
      <c r="AP3" s="99"/>
      <c r="AQ3" s="101"/>
      <c r="AR3" s="64" t="s">
        <v>54</v>
      </c>
      <c r="AS3" s="64" t="s">
        <v>55</v>
      </c>
      <c r="AT3" s="65" t="s">
        <v>56</v>
      </c>
      <c r="AU3" s="65" t="s">
        <v>57</v>
      </c>
      <c r="AV3" s="64" t="s">
        <v>54</v>
      </c>
      <c r="AW3" s="64" t="s">
        <v>55</v>
      </c>
      <c r="AX3" s="104"/>
    </row>
    <row r="4" spans="1:50" ht="21" customHeight="1">
      <c r="A4" s="60"/>
      <c r="B4" s="60"/>
      <c r="C4" s="60"/>
      <c r="D4" s="60"/>
      <c r="E4" s="66"/>
      <c r="F4" s="60"/>
      <c r="G4" s="60"/>
      <c r="H4" s="60"/>
      <c r="I4" s="67"/>
      <c r="J4" s="68"/>
      <c r="K4" s="68"/>
      <c r="L4" s="68"/>
      <c r="M4" s="68"/>
      <c r="N4" s="68"/>
      <c r="O4" s="68">
        <f>SUM(O5:O229)</f>
        <v>1800</v>
      </c>
      <c r="P4" s="59"/>
      <c r="Q4" s="60"/>
      <c r="R4" s="60"/>
      <c r="S4" s="62"/>
      <c r="T4" s="62"/>
      <c r="U4" s="60"/>
      <c r="V4" s="60"/>
      <c r="W4" s="69">
        <f>SUM(W5:W229)</f>
        <v>1041.5999999999999</v>
      </c>
      <c r="X4" s="59"/>
      <c r="Y4" s="58"/>
      <c r="Z4" s="60"/>
      <c r="AA4" s="60"/>
      <c r="AB4" s="62"/>
      <c r="AC4" s="62"/>
      <c r="AD4" s="60"/>
      <c r="AE4" s="60"/>
      <c r="AF4" s="68">
        <f>SUM(AF5:AF229)</f>
        <v>798.56000000000006</v>
      </c>
      <c r="AG4" s="61"/>
      <c r="AH4" s="60"/>
      <c r="AI4" s="60"/>
      <c r="AJ4" s="60"/>
      <c r="AK4" s="62"/>
      <c r="AL4" s="62"/>
      <c r="AM4" s="60"/>
      <c r="AN4" s="60"/>
      <c r="AO4" s="68">
        <f>SUM(AO5:AO229)</f>
        <v>0</v>
      </c>
      <c r="AP4" s="61"/>
      <c r="AQ4" s="60"/>
      <c r="AR4" s="60"/>
      <c r="AS4" s="60"/>
      <c r="AT4" s="62"/>
      <c r="AU4" s="62"/>
      <c r="AV4" s="60"/>
      <c r="AW4" s="60"/>
      <c r="AX4" s="69">
        <f>SUM(AX5:AX229)</f>
        <v>386.26</v>
      </c>
    </row>
    <row r="5" spans="1:50" ht="13.5" customHeight="1">
      <c r="A5" s="58">
        <f>IF(B5="","",1)</f>
        <v>1</v>
      </c>
      <c r="B5" s="12" t="s">
        <v>59</v>
      </c>
      <c r="C5" s="8" t="s">
        <v>60</v>
      </c>
      <c r="D5" s="8"/>
      <c r="E5" s="70">
        <v>8680</v>
      </c>
      <c r="F5" s="58">
        <v>2020</v>
      </c>
      <c r="G5" s="58" t="s">
        <v>61</v>
      </c>
      <c r="H5" s="70">
        <v>4000</v>
      </c>
      <c r="I5" s="59">
        <f>IF(OR(B5="",G5=""),"",IF(G5="Spindel",Parameter!$B$58,Parameter!$B$59))</f>
        <v>20</v>
      </c>
      <c r="J5" s="58"/>
      <c r="K5" s="58">
        <f t="shared" ref="K5:K194" si="0">IF(OR(B5="",E5="",F5="",I5=""),0,IF(J5&gt;0,F5+J5-1,I5+F5-1))</f>
        <v>2039</v>
      </c>
      <c r="L5" s="71">
        <f>IF(B5="","",IF(K5&gt;='V+G Rechnung'!$C$6,K5-'V+G Rechnung'!$C$6+1,""))</f>
        <v>15</v>
      </c>
      <c r="M5" s="72">
        <v>9</v>
      </c>
      <c r="N5" s="73">
        <f t="shared" ref="N5:N194" si="1">M5*H5</f>
        <v>36000</v>
      </c>
      <c r="O5" s="73">
        <f>IF(K5&gt;='V+G Rechnung'!$C$6,N5/(K5-F5+1),0)</f>
        <v>1800</v>
      </c>
      <c r="P5" s="59" t="b">
        <v>1</v>
      </c>
      <c r="Q5" s="58">
        <f>IF((P5=FALSE),"",IF(G5="Spindel",Parameter!$B$58,Parameter!$B$59))</f>
        <v>20</v>
      </c>
      <c r="R5" s="58"/>
      <c r="S5" s="58">
        <f t="shared" ref="S5:S194" si="2">IF((P5=FALSE),0,IF(R5&gt;0,F5+R5-1,Q5+F5-1))</f>
        <v>2039</v>
      </c>
      <c r="T5" s="71">
        <f>IF(B5="","",IF(S5&gt;='V+G Rechnung'!$C$6,S5-'V+G Rechnung'!$C$6+1,""))</f>
        <v>15</v>
      </c>
      <c r="U5" s="73">
        <f>IF((P5=FALSE),0,IF(G5="Spindel",Parameter!$C$58/10000*E5,Parameter!$C$59/10000*E5))</f>
        <v>20832</v>
      </c>
      <c r="V5" s="74"/>
      <c r="W5" s="75">
        <f>IF(S5&gt;='V+G Rechnung'!$C$6,IF(OR(V5&gt;0,U5=""),V5/(S5-F5+1),U5/(S5-F5+1)),0)</f>
        <v>1041.5999999999999</v>
      </c>
      <c r="X5" s="59" t="b">
        <v>1</v>
      </c>
      <c r="Y5" s="76">
        <v>2021</v>
      </c>
      <c r="Z5" s="58">
        <f>IF(OR(X5=FALSE),"",IF(G5="Spindel",Parameter!$B$56,Parameter!$B$57))</f>
        <v>20</v>
      </c>
      <c r="AA5" s="58"/>
      <c r="AB5" s="58">
        <f t="shared" ref="AB5:AB194" si="3">IF(OR(X5=FALSE,Y5=""),0,IF(AA5&gt;0,Y5+AA5-1,Z5+Y5-1))</f>
        <v>2040</v>
      </c>
      <c r="AC5" s="71">
        <f>IF(X5=FALSE,"",IF(AB5&gt;='V+G Rechnung'!$C$6,AB5-'V+G Rechnung'!$C$6+1,""))</f>
        <v>16</v>
      </c>
      <c r="AD5" s="73">
        <f>IF((X5=FALSE),0,IF(G5="Spindel",Parameter!$C$56/10000*E5,Parameter!$C$57/10000*E5))</f>
        <v>15971.2</v>
      </c>
      <c r="AE5" s="74"/>
      <c r="AF5" s="73">
        <f>IF(AB5&gt;='V+G Rechnung'!$C$6,IF(AE5&gt;0,AE5/(AB5-Y5+1),AD5/(AB5-Y5+1)),0)</f>
        <v>798.56000000000006</v>
      </c>
      <c r="AG5" s="59" t="b">
        <v>0</v>
      </c>
      <c r="AH5" s="76"/>
      <c r="AI5" s="58" t="str">
        <f>IF((AG5=FALSE),"",Parameter!$B$54)</f>
        <v/>
      </c>
      <c r="AJ5" s="58"/>
      <c r="AK5" s="58">
        <f t="shared" ref="AK5:AK194" si="4">IF(OR(AG5=FALSE,AH5=""),0,IF(AJ5&gt;0,AH5+AJ5-1,AI5+AH5-1))</f>
        <v>0</v>
      </c>
      <c r="AL5" s="71" t="str">
        <f>IF(AG5=FALSE,"",IF(AK5&gt;='V+G Rechnung'!$C$6,AK5-'V+G Rechnung'!$C$6+1,""))</f>
        <v/>
      </c>
      <c r="AM5" s="73">
        <f>IF((AG5=FALSE),0,Parameter!$C$54/10000*E5)</f>
        <v>0</v>
      </c>
      <c r="AN5" s="74"/>
      <c r="AO5" s="73">
        <f>IF(AK5&gt;='V+G Rechnung'!$C$6,IF(AN5&gt;0,AN5/(AK5-AH5+1),AM5/(AK5-AH5+1)),0)</f>
        <v>0</v>
      </c>
      <c r="AP5" s="59" t="b">
        <v>1</v>
      </c>
      <c r="AQ5" s="58">
        <v>2020</v>
      </c>
      <c r="AR5" s="58">
        <f>IF((AP5=FALSE),"",Parameter!$B$55)</f>
        <v>20</v>
      </c>
      <c r="AS5" s="58"/>
      <c r="AT5" s="58">
        <f t="shared" ref="AT5:AT194" si="5">IF(OR(AP5=FALSE,AQ5=""),0,IF(AS5&gt;0,AQ5+AS5-1,AR5+AQ5-1))</f>
        <v>2039</v>
      </c>
      <c r="AU5" s="71">
        <f>IF(AP5=FALSE,"",IF(AT5&gt;='V+G Rechnung'!$C$6,AT5-'V+G Rechnung'!$C$6+1,""))</f>
        <v>15</v>
      </c>
      <c r="AV5" s="73">
        <f>IF((AP5=FALSE),0,Parameter!$C$55/10000*E5)</f>
        <v>7725.2</v>
      </c>
      <c r="AW5" s="74"/>
      <c r="AX5" s="75">
        <f>IF(AT5&gt;='V+G Rechnung'!$C$6,IF(AW5&gt;0,AW5/(AT5-AQ5+1),AV5/(AT5-AQ5+1)),0)</f>
        <v>386.26</v>
      </c>
    </row>
    <row r="6" spans="1:50" ht="13.5" customHeight="1">
      <c r="A6" s="58" t="str">
        <f t="shared" ref="A6:A194" si="6">IF(OR(B6="",A5=""),"",A5+1)</f>
        <v/>
      </c>
      <c r="B6" s="8"/>
      <c r="C6" s="8"/>
      <c r="D6" s="8"/>
      <c r="E6" s="70"/>
      <c r="F6" s="58"/>
      <c r="G6" s="58"/>
      <c r="H6" s="70"/>
      <c r="I6" s="59" t="str">
        <f>IF(OR(B6="",G6=""),"",IF(G6="Spindel",Parameter!$B$58,Parameter!$B$59))</f>
        <v/>
      </c>
      <c r="J6" s="58"/>
      <c r="K6" s="58">
        <f t="shared" si="0"/>
        <v>0</v>
      </c>
      <c r="L6" s="71" t="str">
        <f>IF(B6="","",IF(K6&gt;='V+G Rechnung'!$C$6,K6-'V+G Rechnung'!$C$6+1,""))</f>
        <v/>
      </c>
      <c r="M6" s="72"/>
      <c r="N6" s="73">
        <f t="shared" si="1"/>
        <v>0</v>
      </c>
      <c r="O6" s="73">
        <f>IF(K6&gt;='V+G Rechnung'!$C$6,N6/(K6-F6+1),0)</f>
        <v>0</v>
      </c>
      <c r="P6" s="59" t="b">
        <v>0</v>
      </c>
      <c r="Q6" s="58" t="str">
        <f>IF((P6=FALSE),"",IF(G6="Spindel",Parameter!$B$58,Parameter!$B$59))</f>
        <v/>
      </c>
      <c r="R6" s="58"/>
      <c r="S6" s="58">
        <f t="shared" si="2"/>
        <v>0</v>
      </c>
      <c r="T6" s="71" t="str">
        <f>IF(B6="","",IF(S6&gt;='V+G Rechnung'!$C$6,S6-'V+G Rechnung'!$C$6+1,""))</f>
        <v/>
      </c>
      <c r="U6" s="73">
        <f>IF((P6=FALSE),0,IF(G6="Spindel",Parameter!$C$58/10000*E6,Parameter!$C$59/10000*E6))</f>
        <v>0</v>
      </c>
      <c r="V6" s="74"/>
      <c r="W6" s="75">
        <f>IF(S6&gt;='V+G Rechnung'!$C$6,IF(OR(V6&gt;0,U6=""),V6/(S6-F6+1),U6/(S6-F6+1)),0)</f>
        <v>0</v>
      </c>
      <c r="X6" s="59" t="b">
        <v>0</v>
      </c>
      <c r="Y6" s="76"/>
      <c r="Z6" s="58" t="str">
        <f>IF(OR(X6=FALSE),"",IF(G6="Spindel",Parameter!$B$56,Parameter!$B$57))</f>
        <v/>
      </c>
      <c r="AA6" s="58"/>
      <c r="AB6" s="58">
        <f t="shared" si="3"/>
        <v>0</v>
      </c>
      <c r="AC6" s="71" t="str">
        <f>IF(X6=FALSE,"",IF(AB6&gt;='V+G Rechnung'!$C$6,AB6-'V+G Rechnung'!$C$6+1,""))</f>
        <v/>
      </c>
      <c r="AD6" s="73">
        <f>IF((X6=FALSE),0,IF(G6="Spindel",Parameter!$C$56/10000*E6,Parameter!$C$57/10000*E6))</f>
        <v>0</v>
      </c>
      <c r="AE6" s="74"/>
      <c r="AF6" s="73">
        <f>IF(AB6&gt;='V+G Rechnung'!$C$6,IF(AE6&gt;0,AE6/(AB6-Y6+1),AD6/(AB6-Y6+1)),0)</f>
        <v>0</v>
      </c>
      <c r="AG6" s="59" t="b">
        <v>0</v>
      </c>
      <c r="AH6" s="76"/>
      <c r="AI6" s="58" t="str">
        <f>IF((AG6=FALSE),"",Parameter!$B$54)</f>
        <v/>
      </c>
      <c r="AJ6" s="58"/>
      <c r="AK6" s="58">
        <f t="shared" si="4"/>
        <v>0</v>
      </c>
      <c r="AL6" s="71" t="str">
        <f>IF(AG6=FALSE,"",IF(AK6&gt;='V+G Rechnung'!$C$6,AK6-'V+G Rechnung'!$C$6+1,""))</f>
        <v/>
      </c>
      <c r="AM6" s="73">
        <f>IF((AG6=FALSE),0,Parameter!$C$54/10000*E6)</f>
        <v>0</v>
      </c>
      <c r="AN6" s="74"/>
      <c r="AO6" s="73">
        <f>IF(AK6&gt;='V+G Rechnung'!$C$6,IF(AN6&gt;0,AN6/(AK6-AH6+1),AM6/(AK6-AH6+1)),0)</f>
        <v>0</v>
      </c>
      <c r="AP6" s="59" t="b">
        <v>0</v>
      </c>
      <c r="AQ6" s="58"/>
      <c r="AR6" s="58" t="str">
        <f>IF((AP6=FALSE),"",Parameter!$B$55)</f>
        <v/>
      </c>
      <c r="AS6" s="58"/>
      <c r="AT6" s="58">
        <f t="shared" si="5"/>
        <v>0</v>
      </c>
      <c r="AU6" s="71" t="str">
        <f>IF(AP6=FALSE,"",IF(AT6&gt;='V+G Rechnung'!$C$6,AT6-'V+G Rechnung'!$C$6+1,""))</f>
        <v/>
      </c>
      <c r="AV6" s="73">
        <f>IF((AP6=FALSE),0,Parameter!$C$55/10000*E6)</f>
        <v>0</v>
      </c>
      <c r="AW6" s="74"/>
      <c r="AX6" s="75">
        <f>IF(AT6&gt;='V+G Rechnung'!$C$6,IF(AW6&gt;0,AW6/(AT6-AQ6+1),AV6/(AT6-AQ6+1)),0)</f>
        <v>0</v>
      </c>
    </row>
    <row r="7" spans="1:50" ht="13.5" customHeight="1">
      <c r="A7" s="58" t="str">
        <f t="shared" si="6"/>
        <v/>
      </c>
      <c r="B7" s="8"/>
      <c r="C7" s="8"/>
      <c r="D7" s="8"/>
      <c r="E7" s="70"/>
      <c r="F7" s="58"/>
      <c r="G7" s="58"/>
      <c r="H7" s="70"/>
      <c r="I7" s="59" t="str">
        <f>IF(OR(B7="",G7=""),"",IF(G7="Spindel",Parameter!$B$58,Parameter!$B$59))</f>
        <v/>
      </c>
      <c r="J7" s="58"/>
      <c r="K7" s="58">
        <f t="shared" si="0"/>
        <v>0</v>
      </c>
      <c r="L7" s="71" t="str">
        <f>IF(B7="","",IF(K7&gt;='V+G Rechnung'!$C$6,K7-'V+G Rechnung'!$C$6+1,""))</f>
        <v/>
      </c>
      <c r="M7" s="72"/>
      <c r="N7" s="73">
        <f t="shared" si="1"/>
        <v>0</v>
      </c>
      <c r="O7" s="73">
        <f>IF(K7&gt;='V+G Rechnung'!$C$6,N7/(K7-F7+1),0)</f>
        <v>0</v>
      </c>
      <c r="P7" s="59" t="b">
        <v>0</v>
      </c>
      <c r="Q7" s="58" t="str">
        <f>IF((P7=FALSE),"",IF(G7="Spindel",Parameter!$B$58,Parameter!$B$59))</f>
        <v/>
      </c>
      <c r="R7" s="58"/>
      <c r="S7" s="58">
        <f t="shared" si="2"/>
        <v>0</v>
      </c>
      <c r="T7" s="71" t="str">
        <f>IF(B7="","",IF(S7&gt;='V+G Rechnung'!$C$6,S7-'V+G Rechnung'!$C$6+1,""))</f>
        <v/>
      </c>
      <c r="U7" s="73">
        <f>IF((P7=FALSE),0,IF(G7="Spindel",Parameter!$C$58/10000*E7,Parameter!$C$59/10000*E7))</f>
        <v>0</v>
      </c>
      <c r="V7" s="74"/>
      <c r="W7" s="75">
        <f>IF(S7&gt;='V+G Rechnung'!$C$6,IF(OR(V7&gt;0,U7=""),V7/(S7-F7+1),U7/(S7-F7+1)),0)</f>
        <v>0</v>
      </c>
      <c r="X7" s="59" t="b">
        <v>0</v>
      </c>
      <c r="Y7" s="76"/>
      <c r="Z7" s="58" t="str">
        <f>IF(OR(X7=FALSE),"",IF(G7="Spindel",Parameter!$B$56,Parameter!$B$57))</f>
        <v/>
      </c>
      <c r="AA7" s="58"/>
      <c r="AB7" s="58">
        <f t="shared" si="3"/>
        <v>0</v>
      </c>
      <c r="AC7" s="71" t="str">
        <f>IF(X7=FALSE,"",IF(AB7&gt;='V+G Rechnung'!$C$6,AB7-'V+G Rechnung'!$C$6+1,""))</f>
        <v/>
      </c>
      <c r="AD7" s="73">
        <f>IF((X7=FALSE),0,IF(G7="Spindel",Parameter!$C$56/10000*E7,Parameter!$C$57/10000*E7))</f>
        <v>0</v>
      </c>
      <c r="AE7" s="74"/>
      <c r="AF7" s="73">
        <f>IF(AB7&gt;='V+G Rechnung'!$C$6,IF(AE7&gt;0,AE7/(AB7-Y7+1),AD7/(AB7-Y7+1)),0)</f>
        <v>0</v>
      </c>
      <c r="AG7" s="59" t="b">
        <v>0</v>
      </c>
      <c r="AH7" s="76"/>
      <c r="AI7" s="58" t="str">
        <f>IF((AG7=FALSE),"",Parameter!$B$54)</f>
        <v/>
      </c>
      <c r="AJ7" s="58"/>
      <c r="AK7" s="58">
        <f t="shared" si="4"/>
        <v>0</v>
      </c>
      <c r="AL7" s="71" t="str">
        <f>IF(AG7=FALSE,"",IF(AK7&gt;='V+G Rechnung'!$C$6,AK7-'V+G Rechnung'!$C$6+1,""))</f>
        <v/>
      </c>
      <c r="AM7" s="73">
        <f>IF((AG7=FALSE),0,Parameter!$C$54/10000*E7)</f>
        <v>0</v>
      </c>
      <c r="AN7" s="74"/>
      <c r="AO7" s="73">
        <f>IF(AK7&gt;='V+G Rechnung'!$C$6,IF(AN7&gt;0,AN7/(AK7-AH7+1),AM7/(AK7-AH7+1)),0)</f>
        <v>0</v>
      </c>
      <c r="AP7" s="59" t="b">
        <v>0</v>
      </c>
      <c r="AQ7" s="58"/>
      <c r="AR7" s="58" t="str">
        <f>IF((AP7=FALSE),"",Parameter!$B$55)</f>
        <v/>
      </c>
      <c r="AS7" s="58"/>
      <c r="AT7" s="58">
        <f t="shared" si="5"/>
        <v>0</v>
      </c>
      <c r="AU7" s="71" t="str">
        <f>IF(AP7=FALSE,"",IF(AT7&gt;='V+G Rechnung'!$C$6,AT7-'V+G Rechnung'!$C$6+1,""))</f>
        <v/>
      </c>
      <c r="AV7" s="73">
        <f>IF((AP7=FALSE),0,Parameter!$C$55/10000*E7)</f>
        <v>0</v>
      </c>
      <c r="AW7" s="74"/>
      <c r="AX7" s="75">
        <f>IF(AT7&gt;='V+G Rechnung'!$C$6,IF(AW7&gt;0,AW7/(AT7-AQ7+1),AV7/(AT7-AQ7+1)),0)</f>
        <v>0</v>
      </c>
    </row>
    <row r="8" spans="1:50" ht="13.5" customHeight="1">
      <c r="A8" s="58" t="str">
        <f t="shared" si="6"/>
        <v/>
      </c>
      <c r="B8" s="8"/>
      <c r="C8" s="8"/>
      <c r="D8" s="8"/>
      <c r="E8" s="70"/>
      <c r="F8" s="58"/>
      <c r="G8" s="58"/>
      <c r="H8" s="70"/>
      <c r="I8" s="59" t="str">
        <f>IF(OR(B8="",G8=""),"",IF(G8="Spindel",Parameter!$B$58,Parameter!$B$59))</f>
        <v/>
      </c>
      <c r="J8" s="58"/>
      <c r="K8" s="58">
        <f t="shared" si="0"/>
        <v>0</v>
      </c>
      <c r="L8" s="71" t="str">
        <f>IF(B8="","",IF(K8&gt;='V+G Rechnung'!$C$6,K8-'V+G Rechnung'!$C$6+1,""))</f>
        <v/>
      </c>
      <c r="M8" s="72"/>
      <c r="N8" s="73">
        <f t="shared" si="1"/>
        <v>0</v>
      </c>
      <c r="O8" s="73">
        <f>IF(K8&gt;='V+G Rechnung'!$C$6,N8/(K8-F8+1),0)</f>
        <v>0</v>
      </c>
      <c r="P8" s="59" t="b">
        <v>0</v>
      </c>
      <c r="Q8" s="58" t="str">
        <f>IF((P8=FALSE),"",IF(G8="Spindel",Parameter!$B$58,Parameter!$B$59))</f>
        <v/>
      </c>
      <c r="R8" s="58"/>
      <c r="S8" s="58">
        <f t="shared" si="2"/>
        <v>0</v>
      </c>
      <c r="T8" s="71" t="str">
        <f>IF(B8="","",IF(S8&gt;='V+G Rechnung'!$C$6,S8-'V+G Rechnung'!$C$6+1,""))</f>
        <v/>
      </c>
      <c r="U8" s="73">
        <f>IF((P8=FALSE),0,IF(G8="Spindel",Parameter!$C$58/10000*E8,Parameter!$C$59/10000*E8))</f>
        <v>0</v>
      </c>
      <c r="V8" s="74"/>
      <c r="W8" s="75">
        <f>IF(S8&gt;='V+G Rechnung'!$C$6,IF(OR(V8&gt;0,U8=""),V8/(S8-F8+1),U8/(S8-F8+1)),0)</f>
        <v>0</v>
      </c>
      <c r="X8" s="59" t="b">
        <v>0</v>
      </c>
      <c r="Y8" s="76"/>
      <c r="Z8" s="58" t="str">
        <f>IF(OR(X8=FALSE),"",IF(G8="Spindel",Parameter!$B$56,Parameter!$B$57))</f>
        <v/>
      </c>
      <c r="AA8" s="58"/>
      <c r="AB8" s="58">
        <f t="shared" si="3"/>
        <v>0</v>
      </c>
      <c r="AC8" s="71" t="str">
        <f>IF(X8=FALSE,"",IF(AB8&gt;='V+G Rechnung'!$C$6,AB8-'V+G Rechnung'!$C$6+1,""))</f>
        <v/>
      </c>
      <c r="AD8" s="73">
        <f>IF((X8=FALSE),0,IF(G8="Spindel",Parameter!$C$56/10000*E8,Parameter!$C$57/10000*E8))</f>
        <v>0</v>
      </c>
      <c r="AE8" s="74"/>
      <c r="AF8" s="73">
        <f>IF(AB8&gt;='V+G Rechnung'!$C$6,IF(AE8&gt;0,AE8/(AB8-Y8+1),AD8/(AB8-Y8+1)),0)</f>
        <v>0</v>
      </c>
      <c r="AG8" s="59" t="b">
        <v>0</v>
      </c>
      <c r="AH8" s="76"/>
      <c r="AI8" s="58" t="str">
        <f>IF((AG8=FALSE),"",Parameter!$B$54)</f>
        <v/>
      </c>
      <c r="AJ8" s="58"/>
      <c r="AK8" s="58">
        <f t="shared" si="4"/>
        <v>0</v>
      </c>
      <c r="AL8" s="71" t="str">
        <f>IF(AG8=FALSE,"",IF(AK8&gt;='V+G Rechnung'!$C$6,AK8-'V+G Rechnung'!$C$6+1,""))</f>
        <v/>
      </c>
      <c r="AM8" s="73">
        <f>IF((AG8=FALSE),0,Parameter!$C$54/10000*E8)</f>
        <v>0</v>
      </c>
      <c r="AN8" s="74"/>
      <c r="AO8" s="73">
        <f>IF(AK8&gt;='V+G Rechnung'!$C$6,IF(AN8&gt;0,AN8/(AK8-AH8+1),AM8/(AK8-AH8+1)),0)</f>
        <v>0</v>
      </c>
      <c r="AP8" s="59" t="b">
        <v>0</v>
      </c>
      <c r="AQ8" s="58"/>
      <c r="AR8" s="58" t="str">
        <f>IF((AP8=FALSE),"",Parameter!$B$55)</f>
        <v/>
      </c>
      <c r="AS8" s="58"/>
      <c r="AT8" s="58">
        <f t="shared" si="5"/>
        <v>0</v>
      </c>
      <c r="AU8" s="71" t="str">
        <f>IF(AP8=FALSE,"",IF(AT8&gt;='V+G Rechnung'!$C$6,AT8-'V+G Rechnung'!$C$6+1,""))</f>
        <v/>
      </c>
      <c r="AV8" s="73">
        <f>IF((AP8=FALSE),0,Parameter!$C$55/10000*E8)</f>
        <v>0</v>
      </c>
      <c r="AW8" s="74"/>
      <c r="AX8" s="75">
        <f>IF(AT8&gt;='V+G Rechnung'!$C$6,IF(AW8&gt;0,AW8/(AT8-AQ8+1),AV8/(AT8-AQ8+1)),0)</f>
        <v>0</v>
      </c>
    </row>
    <row r="9" spans="1:50" ht="13.5" customHeight="1">
      <c r="A9" s="58" t="str">
        <f t="shared" si="6"/>
        <v/>
      </c>
      <c r="B9" s="8"/>
      <c r="C9" s="8"/>
      <c r="D9" s="8"/>
      <c r="E9" s="70"/>
      <c r="F9" s="58"/>
      <c r="G9" s="58"/>
      <c r="H9" s="70"/>
      <c r="I9" s="59" t="str">
        <f>IF(OR(B9="",G9=""),"",IF(G9="Spindel",Parameter!$B$58,Parameter!$B$59))</f>
        <v/>
      </c>
      <c r="J9" s="58"/>
      <c r="K9" s="58">
        <f t="shared" si="0"/>
        <v>0</v>
      </c>
      <c r="L9" s="71" t="str">
        <f>IF(B9="","",IF(K9&gt;='V+G Rechnung'!$C$6,K9-'V+G Rechnung'!$C$6+1,""))</f>
        <v/>
      </c>
      <c r="M9" s="72"/>
      <c r="N9" s="73">
        <f t="shared" si="1"/>
        <v>0</v>
      </c>
      <c r="O9" s="73">
        <f>IF(K9&gt;='V+G Rechnung'!$C$6,N9/(K9-F9+1),0)</f>
        <v>0</v>
      </c>
      <c r="P9" s="59" t="b">
        <v>0</v>
      </c>
      <c r="Q9" s="58" t="str">
        <f>IF((P9=FALSE),"",IF(G9="Spindel",Parameter!$B$58,Parameter!$B$59))</f>
        <v/>
      </c>
      <c r="R9" s="58"/>
      <c r="S9" s="58">
        <f t="shared" si="2"/>
        <v>0</v>
      </c>
      <c r="T9" s="71" t="str">
        <f>IF(B9="","",IF(S9&gt;='V+G Rechnung'!$C$6,S9-'V+G Rechnung'!$C$6+1,""))</f>
        <v/>
      </c>
      <c r="U9" s="73">
        <f>IF((P9=FALSE),0,IF(G9="Spindel",Parameter!$C$58/10000*E9,Parameter!$C$59/10000*E9))</f>
        <v>0</v>
      </c>
      <c r="V9" s="74"/>
      <c r="W9" s="75">
        <f>IF(S9&gt;='V+G Rechnung'!$C$6,IF(OR(V9&gt;0,U9=""),V9/(S9-F9+1),U9/(S9-F9+1)),0)</f>
        <v>0</v>
      </c>
      <c r="X9" s="59" t="b">
        <v>0</v>
      </c>
      <c r="Y9" s="76"/>
      <c r="Z9" s="58" t="str">
        <f>IF(OR(X9=FALSE),"",IF(G9="Spindel",Parameter!$B$56,Parameter!$B$57))</f>
        <v/>
      </c>
      <c r="AA9" s="58"/>
      <c r="AB9" s="58">
        <f t="shared" si="3"/>
        <v>0</v>
      </c>
      <c r="AC9" s="71" t="str">
        <f>IF(X9=FALSE,"",IF(AB9&gt;='V+G Rechnung'!$C$6,AB9-'V+G Rechnung'!$C$6+1,""))</f>
        <v/>
      </c>
      <c r="AD9" s="73">
        <f>IF((X9=FALSE),0,IF(G9="Spindel",Parameter!$C$56/10000*E9,Parameter!$C$57/10000*E9))</f>
        <v>0</v>
      </c>
      <c r="AE9" s="74"/>
      <c r="AF9" s="73">
        <f>IF(AB9&gt;='V+G Rechnung'!$C$6,IF(AE9&gt;0,AE9/(AB9-Y9+1),AD9/(AB9-Y9+1)),0)</f>
        <v>0</v>
      </c>
      <c r="AG9" s="59" t="b">
        <v>0</v>
      </c>
      <c r="AH9" s="76"/>
      <c r="AI9" s="58" t="str">
        <f>IF((AG9=FALSE),"",Parameter!$B$54)</f>
        <v/>
      </c>
      <c r="AJ9" s="58"/>
      <c r="AK9" s="58">
        <f t="shared" si="4"/>
        <v>0</v>
      </c>
      <c r="AL9" s="71" t="str">
        <f>IF(AG9=FALSE,"",IF(AK9&gt;='V+G Rechnung'!$C$6,AK9-'V+G Rechnung'!$C$6+1,""))</f>
        <v/>
      </c>
      <c r="AM9" s="73">
        <f>IF((AG9=FALSE),0,Parameter!$C$54/10000*E9)</f>
        <v>0</v>
      </c>
      <c r="AN9" s="74"/>
      <c r="AO9" s="73">
        <f>IF(AK9&gt;='V+G Rechnung'!$C$6,IF(AN9&gt;0,AN9/(AK9-AH9+1),AM9/(AK9-AH9+1)),0)</f>
        <v>0</v>
      </c>
      <c r="AP9" s="59" t="b">
        <v>0</v>
      </c>
      <c r="AQ9" s="58"/>
      <c r="AR9" s="58" t="str">
        <f>IF((AP9=FALSE),"",Parameter!$B$55)</f>
        <v/>
      </c>
      <c r="AS9" s="58"/>
      <c r="AT9" s="58">
        <f t="shared" si="5"/>
        <v>0</v>
      </c>
      <c r="AU9" s="71" t="str">
        <f>IF(AP9=FALSE,"",IF(AT9&gt;='V+G Rechnung'!$C$6,AT9-'V+G Rechnung'!$C$6+1,""))</f>
        <v/>
      </c>
      <c r="AV9" s="73">
        <f>IF((AP9=FALSE),0,Parameter!$C$55/10000*E9)</f>
        <v>0</v>
      </c>
      <c r="AW9" s="74"/>
      <c r="AX9" s="75">
        <f>IF(AT9&gt;='V+G Rechnung'!$C$6,IF(AW9&gt;0,AW9/(AT9-AQ9+1),AV9/(AT9-AQ9+1)),0)</f>
        <v>0</v>
      </c>
    </row>
    <row r="10" spans="1:50" ht="13.5" customHeight="1">
      <c r="A10" s="58" t="str">
        <f t="shared" si="6"/>
        <v/>
      </c>
      <c r="B10" s="8"/>
      <c r="C10" s="8"/>
      <c r="D10" s="77"/>
      <c r="E10" s="70"/>
      <c r="F10" s="58"/>
      <c r="G10" s="58"/>
      <c r="H10" s="70"/>
      <c r="I10" s="59" t="str">
        <f>IF(OR(B10="",G10=""),"",IF(G10="Spindel",Parameter!$B$58,Parameter!$B$59))</f>
        <v/>
      </c>
      <c r="J10" s="58"/>
      <c r="K10" s="58">
        <f t="shared" si="0"/>
        <v>0</v>
      </c>
      <c r="L10" s="71" t="str">
        <f>IF(B10="","",IF(K10&gt;='V+G Rechnung'!$C$6,K10-'V+G Rechnung'!$C$6+1,""))</f>
        <v/>
      </c>
      <c r="M10" s="72"/>
      <c r="N10" s="73">
        <f t="shared" si="1"/>
        <v>0</v>
      </c>
      <c r="O10" s="73">
        <f>IF(K10&gt;='V+G Rechnung'!$C$6,N10/(K10-F10+1),0)</f>
        <v>0</v>
      </c>
      <c r="P10" s="59" t="b">
        <v>0</v>
      </c>
      <c r="Q10" s="58" t="str">
        <f>IF((P10=FALSE),"",IF(G10="Spindel",Parameter!$B$58,Parameter!$B$59))</f>
        <v/>
      </c>
      <c r="R10" s="58"/>
      <c r="S10" s="58">
        <f t="shared" si="2"/>
        <v>0</v>
      </c>
      <c r="T10" s="71" t="str">
        <f>IF(B10="","",IF(S10&gt;='V+G Rechnung'!$C$6,S10-'V+G Rechnung'!$C$6+1,""))</f>
        <v/>
      </c>
      <c r="U10" s="73">
        <f>IF((P10=FALSE),0,IF(G10="Spindel",Parameter!$C$58/10000*E10,Parameter!$C$59/10000*E10))</f>
        <v>0</v>
      </c>
      <c r="V10" s="74"/>
      <c r="W10" s="75">
        <f>IF(S10&gt;='V+G Rechnung'!$C$6,IF(OR(V10&gt;0,U10=""),V10/(S10-F10+1),U10/(S10-F10+1)),0)</f>
        <v>0</v>
      </c>
      <c r="X10" s="59" t="b">
        <v>0</v>
      </c>
      <c r="Y10" s="76"/>
      <c r="Z10" s="58" t="str">
        <f>IF(OR(X10=FALSE),"",IF(G10="Spindel",Parameter!$B$56,Parameter!$B$57))</f>
        <v/>
      </c>
      <c r="AA10" s="58"/>
      <c r="AB10" s="58">
        <f t="shared" si="3"/>
        <v>0</v>
      </c>
      <c r="AC10" s="71" t="str">
        <f>IF(X10=FALSE,"",IF(AB10&gt;='V+G Rechnung'!$C$6,AB10-'V+G Rechnung'!$C$6+1,""))</f>
        <v/>
      </c>
      <c r="AD10" s="73">
        <f>IF((X10=FALSE),0,IF(G10="Spindel",Parameter!$C$56/10000*E10,Parameter!$C$57/10000*E10))</f>
        <v>0</v>
      </c>
      <c r="AE10" s="74"/>
      <c r="AF10" s="73">
        <f>IF(AB10&gt;='V+G Rechnung'!$C$6,IF(AE10&gt;0,AE10/(AB10-Y10+1),AD10/(AB10-Y10+1)),0)</f>
        <v>0</v>
      </c>
      <c r="AG10" s="59" t="b">
        <v>0</v>
      </c>
      <c r="AH10" s="76"/>
      <c r="AI10" s="58" t="str">
        <f>IF((AG10=FALSE),"",Parameter!$B$54)</f>
        <v/>
      </c>
      <c r="AJ10" s="58"/>
      <c r="AK10" s="58">
        <f t="shared" si="4"/>
        <v>0</v>
      </c>
      <c r="AL10" s="71" t="str">
        <f>IF(AG10=FALSE,"",IF(AK10&gt;='V+G Rechnung'!$C$6,AK10-'V+G Rechnung'!$C$6+1,""))</f>
        <v/>
      </c>
      <c r="AM10" s="73">
        <f>IF((AG10=FALSE),0,Parameter!$C$54/10000*E10)</f>
        <v>0</v>
      </c>
      <c r="AN10" s="74"/>
      <c r="AO10" s="73">
        <f>IF(AK10&gt;='V+G Rechnung'!$C$6,IF(AN10&gt;0,AN10/(AK10-AH10+1),AM10/(AK10-AH10+1)),0)</f>
        <v>0</v>
      </c>
      <c r="AP10" s="59" t="b">
        <v>0</v>
      </c>
      <c r="AQ10" s="58"/>
      <c r="AR10" s="58" t="str">
        <f>IF((AP10=FALSE),"",Parameter!$B$55)</f>
        <v/>
      </c>
      <c r="AS10" s="58"/>
      <c r="AT10" s="58">
        <f t="shared" si="5"/>
        <v>0</v>
      </c>
      <c r="AU10" s="71" t="str">
        <f>IF(AP10=FALSE,"",IF(AT10&gt;='V+G Rechnung'!$C$6,AT10-'V+G Rechnung'!$C$6+1,""))</f>
        <v/>
      </c>
      <c r="AV10" s="73">
        <f>IF((AP10=FALSE),0,Parameter!$C$55/10000*E10)</f>
        <v>0</v>
      </c>
      <c r="AW10" s="74"/>
      <c r="AX10" s="75">
        <f>IF(AT10&gt;='V+G Rechnung'!$C$6,IF(AW10&gt;0,AW10/(AT10-AQ10+1),AV10/(AT10-AQ10+1)),0)</f>
        <v>0</v>
      </c>
    </row>
    <row r="11" spans="1:50" ht="13.5" customHeight="1">
      <c r="A11" s="58" t="str">
        <f t="shared" si="6"/>
        <v/>
      </c>
      <c r="B11" s="8"/>
      <c r="C11" s="8"/>
      <c r="D11" s="77"/>
      <c r="E11" s="70"/>
      <c r="F11" s="58"/>
      <c r="G11" s="58"/>
      <c r="H11" s="70"/>
      <c r="I11" s="59" t="str">
        <f>IF(OR(B11="",G11=""),"",IF(G11="Spindel",Parameter!$B$58,Parameter!$B$59))</f>
        <v/>
      </c>
      <c r="J11" s="58"/>
      <c r="K11" s="58">
        <f t="shared" si="0"/>
        <v>0</v>
      </c>
      <c r="L11" s="71" t="str">
        <f>IF(B11="","",IF(K11&gt;='V+G Rechnung'!$C$6,K11-'V+G Rechnung'!$C$6+1,""))</f>
        <v/>
      </c>
      <c r="M11" s="72"/>
      <c r="N11" s="73">
        <f t="shared" si="1"/>
        <v>0</v>
      </c>
      <c r="O11" s="73">
        <f>IF(K11&gt;='V+G Rechnung'!$C$6,N11/(K11-F11+1),0)</f>
        <v>0</v>
      </c>
      <c r="P11" s="59" t="b">
        <v>0</v>
      </c>
      <c r="Q11" s="58" t="str">
        <f>IF((P11=FALSE),"",IF(G11="Spindel",Parameter!$B$58,Parameter!$B$59))</f>
        <v/>
      </c>
      <c r="R11" s="58"/>
      <c r="S11" s="58">
        <f t="shared" si="2"/>
        <v>0</v>
      </c>
      <c r="T11" s="71" t="str">
        <f>IF(B11="","",IF(S11&gt;='V+G Rechnung'!$C$6,S11-'V+G Rechnung'!$C$6+1,""))</f>
        <v/>
      </c>
      <c r="U11" s="73">
        <f>IF((P11=FALSE),0,IF(G11="Spindel",Parameter!$C$58/10000*E11,Parameter!$C$59/10000*E11))</f>
        <v>0</v>
      </c>
      <c r="V11" s="74"/>
      <c r="W11" s="75">
        <f>IF(S11&gt;='V+G Rechnung'!$C$6,IF(OR(V11&gt;0,U11=""),V11/(S11-F11+1),U11/(S11-F11+1)),0)</f>
        <v>0</v>
      </c>
      <c r="X11" s="59" t="b">
        <v>0</v>
      </c>
      <c r="Y11" s="76"/>
      <c r="Z11" s="58" t="str">
        <f>IF(OR(X11=FALSE),"",IF(G11="Spindel",Parameter!$B$56,Parameter!$B$57))</f>
        <v/>
      </c>
      <c r="AA11" s="58"/>
      <c r="AB11" s="58">
        <f t="shared" si="3"/>
        <v>0</v>
      </c>
      <c r="AC11" s="71" t="str">
        <f>IF(X11=FALSE,"",IF(AB11&gt;='V+G Rechnung'!$C$6,AB11-'V+G Rechnung'!$C$6+1,""))</f>
        <v/>
      </c>
      <c r="AD11" s="73">
        <f>IF((X11=FALSE),0,IF(G11="Spindel",Parameter!$C$56/10000*E11,Parameter!$C$57/10000*E11))</f>
        <v>0</v>
      </c>
      <c r="AE11" s="74"/>
      <c r="AF11" s="73">
        <f>IF(AB11&gt;='V+G Rechnung'!$C$6,IF(AE11&gt;0,AE11/(AB11-Y11+1),AD11/(AB11-Y11+1)),0)</f>
        <v>0</v>
      </c>
      <c r="AG11" s="59" t="b">
        <v>0</v>
      </c>
      <c r="AH11" s="76"/>
      <c r="AI11" s="58" t="str">
        <f>IF((AG11=FALSE),"",Parameter!$B$54)</f>
        <v/>
      </c>
      <c r="AJ11" s="58"/>
      <c r="AK11" s="58">
        <f t="shared" si="4"/>
        <v>0</v>
      </c>
      <c r="AL11" s="71" t="str">
        <f>IF(AG11=FALSE,"",IF(AK11&gt;='V+G Rechnung'!$C$6,AK11-'V+G Rechnung'!$C$6+1,""))</f>
        <v/>
      </c>
      <c r="AM11" s="73">
        <f>IF((AG11=FALSE),0,Parameter!$C$54/10000*E11)</f>
        <v>0</v>
      </c>
      <c r="AN11" s="74"/>
      <c r="AO11" s="73">
        <f>IF(AK11&gt;='V+G Rechnung'!$C$6,IF(AN11&gt;0,AN11/(AK11-AH11+1),AM11/(AK11-AH11+1)),0)</f>
        <v>0</v>
      </c>
      <c r="AP11" s="59" t="b">
        <v>0</v>
      </c>
      <c r="AQ11" s="58"/>
      <c r="AR11" s="58" t="str">
        <f>IF((AP11=FALSE),"",Parameter!$B$55)</f>
        <v/>
      </c>
      <c r="AS11" s="58"/>
      <c r="AT11" s="58">
        <f t="shared" si="5"/>
        <v>0</v>
      </c>
      <c r="AU11" s="71" t="str">
        <f>IF(AP11=FALSE,"",IF(AT11&gt;='V+G Rechnung'!$C$6,AT11-'V+G Rechnung'!$C$6+1,""))</f>
        <v/>
      </c>
      <c r="AV11" s="73">
        <f>IF((AP11=FALSE),0,Parameter!$C$55/10000*E11)</f>
        <v>0</v>
      </c>
      <c r="AW11" s="74"/>
      <c r="AX11" s="75">
        <f>IF(AT11&gt;='V+G Rechnung'!$C$6,IF(AW11&gt;0,AW11/(AT11-AQ11+1),AV11/(AT11-AQ11+1)),0)</f>
        <v>0</v>
      </c>
    </row>
    <row r="12" spans="1:50" ht="13.5" customHeight="1">
      <c r="A12" s="58" t="str">
        <f t="shared" si="6"/>
        <v/>
      </c>
      <c r="B12" s="8"/>
      <c r="C12" s="8"/>
      <c r="D12" s="77"/>
      <c r="E12" s="70"/>
      <c r="F12" s="58"/>
      <c r="G12" s="58"/>
      <c r="H12" s="70"/>
      <c r="I12" s="59" t="str">
        <f>IF(OR(B12="",G12=""),"",IF(G12="Spindel",Parameter!$B$58,Parameter!$B$59))</f>
        <v/>
      </c>
      <c r="J12" s="58"/>
      <c r="K12" s="58">
        <f t="shared" si="0"/>
        <v>0</v>
      </c>
      <c r="L12" s="71" t="str">
        <f>IF(B12="","",IF(K12&gt;='V+G Rechnung'!$C$6,K12-'V+G Rechnung'!$C$6+1,""))</f>
        <v/>
      </c>
      <c r="M12" s="72"/>
      <c r="N12" s="73">
        <f t="shared" si="1"/>
        <v>0</v>
      </c>
      <c r="O12" s="73">
        <f>IF(K12&gt;='V+G Rechnung'!$C$6,N12/(K12-F12+1),0)</f>
        <v>0</v>
      </c>
      <c r="P12" s="59" t="b">
        <v>0</v>
      </c>
      <c r="Q12" s="58" t="str">
        <f>IF((P12=FALSE),"",IF(G12="Spindel",Parameter!$B$58,Parameter!$B$59))</f>
        <v/>
      </c>
      <c r="R12" s="58"/>
      <c r="S12" s="58">
        <f t="shared" si="2"/>
        <v>0</v>
      </c>
      <c r="T12" s="71" t="str">
        <f>IF(B12="","",IF(S12&gt;='V+G Rechnung'!$C$6,S12-'V+G Rechnung'!$C$6+1,""))</f>
        <v/>
      </c>
      <c r="U12" s="73">
        <f>IF((P12=FALSE),0,IF(G12="Spindel",Parameter!$C$58/10000*E12,Parameter!$C$59/10000*E12))</f>
        <v>0</v>
      </c>
      <c r="V12" s="74"/>
      <c r="W12" s="75">
        <f>IF(S12&gt;='V+G Rechnung'!$C$6,IF(OR(V12&gt;0,U12=""),V12/(S12-F12+1),U12/(S12-F12+1)),0)</f>
        <v>0</v>
      </c>
      <c r="X12" s="59" t="b">
        <v>0</v>
      </c>
      <c r="Y12" s="76"/>
      <c r="Z12" s="58" t="str">
        <f>IF(OR(X12=FALSE),"",IF(G12="Spindel",Parameter!$B$56,Parameter!$B$57))</f>
        <v/>
      </c>
      <c r="AA12" s="58"/>
      <c r="AB12" s="58">
        <f t="shared" si="3"/>
        <v>0</v>
      </c>
      <c r="AC12" s="71" t="str">
        <f>IF(X12=FALSE,"",IF(AB12&gt;='V+G Rechnung'!$C$6,AB12-'V+G Rechnung'!$C$6+1,""))</f>
        <v/>
      </c>
      <c r="AD12" s="73">
        <f>IF((X12=FALSE),0,IF(G12="Spindel",Parameter!$C$56/10000*E12,Parameter!$C$57/10000*E12))</f>
        <v>0</v>
      </c>
      <c r="AE12" s="74"/>
      <c r="AF12" s="73">
        <f>IF(AB12&gt;='V+G Rechnung'!$C$6,IF(AE12&gt;0,AE12/(AB12-Y12+1),AD12/(AB12-Y12+1)),0)</f>
        <v>0</v>
      </c>
      <c r="AG12" s="59" t="b">
        <v>0</v>
      </c>
      <c r="AH12" s="76"/>
      <c r="AI12" s="58" t="str">
        <f>IF((AG12=FALSE),"",Parameter!$B$54)</f>
        <v/>
      </c>
      <c r="AJ12" s="58"/>
      <c r="AK12" s="58">
        <f t="shared" si="4"/>
        <v>0</v>
      </c>
      <c r="AL12" s="71" t="str">
        <f>IF(AG12=FALSE,"",IF(AK12&gt;='V+G Rechnung'!$C$6,AK12-'V+G Rechnung'!$C$6+1,""))</f>
        <v/>
      </c>
      <c r="AM12" s="73">
        <f>IF((AG12=FALSE),0,Parameter!$C$54/10000*E12)</f>
        <v>0</v>
      </c>
      <c r="AN12" s="74"/>
      <c r="AO12" s="73">
        <f>IF(AK12&gt;='V+G Rechnung'!$C$6,IF(AN12&gt;0,AN12/(AK12-AH12+1),AM12/(AK12-AH12+1)),0)</f>
        <v>0</v>
      </c>
      <c r="AP12" s="59" t="b">
        <v>0</v>
      </c>
      <c r="AQ12" s="58"/>
      <c r="AR12" s="58" t="str">
        <f>IF((AP12=FALSE),"",Parameter!$B$55)</f>
        <v/>
      </c>
      <c r="AS12" s="58"/>
      <c r="AT12" s="58">
        <f t="shared" si="5"/>
        <v>0</v>
      </c>
      <c r="AU12" s="71" t="str">
        <f>IF(AP12=FALSE,"",IF(AT12&gt;='V+G Rechnung'!$C$6,AT12-'V+G Rechnung'!$C$6+1,""))</f>
        <v/>
      </c>
      <c r="AV12" s="73">
        <f>IF((AP12=FALSE),0,Parameter!$C$55/10000*E12)</f>
        <v>0</v>
      </c>
      <c r="AW12" s="74"/>
      <c r="AX12" s="75">
        <f>IF(AT12&gt;='V+G Rechnung'!$C$6,IF(AW12&gt;0,AW12/(AT12-AQ12+1),AV12/(AT12-AQ12+1)),0)</f>
        <v>0</v>
      </c>
    </row>
    <row r="13" spans="1:50" ht="13.5" customHeight="1">
      <c r="A13" s="58" t="str">
        <f t="shared" si="6"/>
        <v/>
      </c>
      <c r="B13" s="8"/>
      <c r="C13" s="8"/>
      <c r="D13" s="77"/>
      <c r="E13" s="70"/>
      <c r="F13" s="58"/>
      <c r="G13" s="58"/>
      <c r="H13" s="70"/>
      <c r="I13" s="59" t="str">
        <f>IF(OR(B13="",G13=""),"",IF(G13="Spindel",Parameter!$B$58,Parameter!$B$59))</f>
        <v/>
      </c>
      <c r="J13" s="58"/>
      <c r="K13" s="58">
        <f t="shared" si="0"/>
        <v>0</v>
      </c>
      <c r="L13" s="71" t="str">
        <f>IF(B13="","",IF(K13&gt;='V+G Rechnung'!$C$6,K13-'V+G Rechnung'!$C$6+1,""))</f>
        <v/>
      </c>
      <c r="M13" s="72"/>
      <c r="N13" s="73">
        <f t="shared" si="1"/>
        <v>0</v>
      </c>
      <c r="O13" s="73">
        <f>IF(K13&gt;='V+G Rechnung'!$C$6,N13/(K13-F13+1),0)</f>
        <v>0</v>
      </c>
      <c r="P13" s="59" t="b">
        <v>0</v>
      </c>
      <c r="Q13" s="58" t="str">
        <f>IF((P13=FALSE),"",IF(G13="Spindel",Parameter!$B$58,Parameter!$B$59))</f>
        <v/>
      </c>
      <c r="R13" s="58"/>
      <c r="S13" s="58">
        <f t="shared" si="2"/>
        <v>0</v>
      </c>
      <c r="T13" s="71" t="str">
        <f>IF(B13="","",IF(S13&gt;='V+G Rechnung'!$C$6,S13-'V+G Rechnung'!$C$6+1,""))</f>
        <v/>
      </c>
      <c r="U13" s="73">
        <f>IF((P13=FALSE),0,IF(G13="Spindel",Parameter!$C$58/10000*E13,Parameter!$C$59/10000*E13))</f>
        <v>0</v>
      </c>
      <c r="V13" s="74"/>
      <c r="W13" s="75">
        <f>IF(S13&gt;='V+G Rechnung'!$C$6,IF(OR(V13&gt;0,U13=""),V13/(S13-F13+1),U13/(S13-F13+1)),0)</f>
        <v>0</v>
      </c>
      <c r="X13" s="59" t="b">
        <v>0</v>
      </c>
      <c r="Y13" s="76"/>
      <c r="Z13" s="58" t="str">
        <f>IF(OR(X13=FALSE),"",IF(G13="Spindel",Parameter!$B$56,Parameter!$B$57))</f>
        <v/>
      </c>
      <c r="AA13" s="58"/>
      <c r="AB13" s="58">
        <f t="shared" si="3"/>
        <v>0</v>
      </c>
      <c r="AC13" s="71" t="str">
        <f>IF(X13=FALSE,"",IF(AB13&gt;='V+G Rechnung'!$C$6,AB13-'V+G Rechnung'!$C$6+1,""))</f>
        <v/>
      </c>
      <c r="AD13" s="73">
        <f>IF((X13=FALSE),0,IF(G13="Spindel",Parameter!$C$56/10000*E13,Parameter!$C$57/10000*E13))</f>
        <v>0</v>
      </c>
      <c r="AE13" s="74"/>
      <c r="AF13" s="73">
        <f>IF(AB13&gt;='V+G Rechnung'!$C$6,IF(AE13&gt;0,AE13/(AB13-Y13+1),AD13/(AB13-Y13+1)),0)</f>
        <v>0</v>
      </c>
      <c r="AG13" s="59" t="b">
        <v>0</v>
      </c>
      <c r="AH13" s="76"/>
      <c r="AI13" s="58" t="str">
        <f>IF((AG13=FALSE),"",Parameter!$B$54)</f>
        <v/>
      </c>
      <c r="AJ13" s="58"/>
      <c r="AK13" s="58">
        <f t="shared" si="4"/>
        <v>0</v>
      </c>
      <c r="AL13" s="71" t="str">
        <f>IF(AG13=FALSE,"",IF(AK13&gt;='V+G Rechnung'!$C$6,AK13-'V+G Rechnung'!$C$6+1,""))</f>
        <v/>
      </c>
      <c r="AM13" s="73">
        <f>IF((AG13=FALSE),0,Parameter!$C$54/10000*E13)</f>
        <v>0</v>
      </c>
      <c r="AN13" s="74"/>
      <c r="AO13" s="73">
        <f>IF(AK13&gt;='V+G Rechnung'!$C$6,IF(AN13&gt;0,AN13/(AK13-AH13+1),AM13/(AK13-AH13+1)),0)</f>
        <v>0</v>
      </c>
      <c r="AP13" s="59" t="b">
        <v>0</v>
      </c>
      <c r="AQ13" s="58"/>
      <c r="AR13" s="58" t="str">
        <f>IF((AP13=FALSE),"",Parameter!$B$55)</f>
        <v/>
      </c>
      <c r="AS13" s="58"/>
      <c r="AT13" s="58">
        <f t="shared" si="5"/>
        <v>0</v>
      </c>
      <c r="AU13" s="71" t="str">
        <f>IF(AP13=FALSE,"",IF(AT13&gt;='V+G Rechnung'!$C$6,AT13-'V+G Rechnung'!$C$6+1,""))</f>
        <v/>
      </c>
      <c r="AV13" s="73">
        <f>IF((AP13=FALSE),0,Parameter!$C$55/10000*E13)</f>
        <v>0</v>
      </c>
      <c r="AW13" s="74"/>
      <c r="AX13" s="75">
        <f>IF(AT13&gt;='V+G Rechnung'!$C$6,IF(AW13&gt;0,AW13/(AT13-AQ13+1),AV13/(AT13-AQ13+1)),0)</f>
        <v>0</v>
      </c>
    </row>
    <row r="14" spans="1:50" ht="13.5" customHeight="1">
      <c r="A14" s="58" t="str">
        <f t="shared" si="6"/>
        <v/>
      </c>
      <c r="B14" s="8"/>
      <c r="C14" s="8"/>
      <c r="D14" s="77"/>
      <c r="E14" s="70"/>
      <c r="F14" s="58"/>
      <c r="G14" s="58"/>
      <c r="H14" s="70"/>
      <c r="I14" s="59" t="str">
        <f>IF(OR(B14="",G14=""),"",IF(G14="Spindel",Parameter!$B$58,Parameter!$B$59))</f>
        <v/>
      </c>
      <c r="J14" s="58"/>
      <c r="K14" s="58">
        <f t="shared" si="0"/>
        <v>0</v>
      </c>
      <c r="L14" s="71" t="str">
        <f>IF(B14="","",IF(K14&gt;='V+G Rechnung'!$C$6,K14-'V+G Rechnung'!$C$6+1,""))</f>
        <v/>
      </c>
      <c r="M14" s="72"/>
      <c r="N14" s="73">
        <f t="shared" si="1"/>
        <v>0</v>
      </c>
      <c r="O14" s="73">
        <f>IF(K14&gt;='V+G Rechnung'!$C$6,N14/(K14-F14+1),0)</f>
        <v>0</v>
      </c>
      <c r="P14" s="59" t="b">
        <v>0</v>
      </c>
      <c r="Q14" s="58" t="str">
        <f>IF((P14=FALSE),"",IF(G14="Spindel",Parameter!$B$58,Parameter!$B$59))</f>
        <v/>
      </c>
      <c r="R14" s="58"/>
      <c r="S14" s="58">
        <f t="shared" si="2"/>
        <v>0</v>
      </c>
      <c r="T14" s="71" t="str">
        <f>IF(B14="","",IF(S14&gt;='V+G Rechnung'!$C$6,S14-'V+G Rechnung'!$C$6+1,""))</f>
        <v/>
      </c>
      <c r="U14" s="73">
        <f>IF((P14=FALSE),0,IF(G14="Spindel",Parameter!$C$58/10000*E14,Parameter!$C$59/10000*E14))</f>
        <v>0</v>
      </c>
      <c r="V14" s="74"/>
      <c r="W14" s="75">
        <f>IF(S14&gt;='V+G Rechnung'!$C$6,IF(OR(V14&gt;0,U14=""),V14/(S14-F14+1),U14/(S14-F14+1)),0)</f>
        <v>0</v>
      </c>
      <c r="X14" s="59" t="b">
        <v>0</v>
      </c>
      <c r="Y14" s="76"/>
      <c r="Z14" s="58" t="str">
        <f>IF(OR(X14=FALSE),"",IF(G14="Spindel",Parameter!$B$56,Parameter!$B$57))</f>
        <v/>
      </c>
      <c r="AA14" s="58"/>
      <c r="AB14" s="58">
        <f t="shared" si="3"/>
        <v>0</v>
      </c>
      <c r="AC14" s="71" t="str">
        <f>IF(X14=FALSE,"",IF(AB14&gt;='V+G Rechnung'!$C$6,AB14-'V+G Rechnung'!$C$6+1,""))</f>
        <v/>
      </c>
      <c r="AD14" s="73">
        <f>IF((X14=FALSE),0,IF(G14="Spindel",Parameter!$C$56/10000*E14,Parameter!$C$57/10000*E14))</f>
        <v>0</v>
      </c>
      <c r="AE14" s="74"/>
      <c r="AF14" s="73">
        <f>IF(AB14&gt;='V+G Rechnung'!$C$6,IF(AE14&gt;0,AE14/(AB14-Y14+1),AD14/(AB14-Y14+1)),0)</f>
        <v>0</v>
      </c>
      <c r="AG14" s="59" t="b">
        <v>0</v>
      </c>
      <c r="AH14" s="76"/>
      <c r="AI14" s="58" t="str">
        <f>IF((AG14=FALSE),"",Parameter!$B$54)</f>
        <v/>
      </c>
      <c r="AJ14" s="58"/>
      <c r="AK14" s="58">
        <f t="shared" si="4"/>
        <v>0</v>
      </c>
      <c r="AL14" s="71" t="str">
        <f>IF(AG14=FALSE,"",IF(AK14&gt;='V+G Rechnung'!$C$6,AK14-'V+G Rechnung'!$C$6+1,""))</f>
        <v/>
      </c>
      <c r="AM14" s="73">
        <f>IF((AG14=FALSE),0,Parameter!$C$54/10000*E14)</f>
        <v>0</v>
      </c>
      <c r="AN14" s="74"/>
      <c r="AO14" s="73">
        <f>IF(AK14&gt;='V+G Rechnung'!$C$6,IF(AN14&gt;0,AN14/(AK14-AH14+1),AM14/(AK14-AH14+1)),0)</f>
        <v>0</v>
      </c>
      <c r="AP14" s="59" t="b">
        <v>0</v>
      </c>
      <c r="AQ14" s="58"/>
      <c r="AR14" s="58" t="str">
        <f>IF((AP14=FALSE),"",Parameter!$B$55)</f>
        <v/>
      </c>
      <c r="AS14" s="58"/>
      <c r="AT14" s="58">
        <f t="shared" si="5"/>
        <v>0</v>
      </c>
      <c r="AU14" s="71" t="str">
        <f>IF(AP14=FALSE,"",IF(AT14&gt;='V+G Rechnung'!$C$6,AT14-'V+G Rechnung'!$C$6+1,""))</f>
        <v/>
      </c>
      <c r="AV14" s="73">
        <f>IF((AP14=FALSE),0,Parameter!$C$55/10000*E14)</f>
        <v>0</v>
      </c>
      <c r="AW14" s="74"/>
      <c r="AX14" s="75">
        <f>IF(AT14&gt;='V+G Rechnung'!$C$6,IF(AW14&gt;0,AW14/(AT14-AQ14+1),AV14/(AT14-AQ14+1)),0)</f>
        <v>0</v>
      </c>
    </row>
    <row r="15" spans="1:50" ht="13.5" customHeight="1">
      <c r="A15" s="58" t="str">
        <f t="shared" si="6"/>
        <v/>
      </c>
      <c r="B15" s="8"/>
      <c r="C15" s="8"/>
      <c r="D15" s="77"/>
      <c r="E15" s="70"/>
      <c r="F15" s="58"/>
      <c r="G15" s="58"/>
      <c r="H15" s="70"/>
      <c r="I15" s="59" t="str">
        <f>IF(OR(B15="",G15=""),"",IF(G15="Spindel",Parameter!$B$58,Parameter!$B$59))</f>
        <v/>
      </c>
      <c r="J15" s="58"/>
      <c r="K15" s="58">
        <f t="shared" si="0"/>
        <v>0</v>
      </c>
      <c r="L15" s="71" t="str">
        <f>IF(B15="","",IF(K15&gt;='V+G Rechnung'!$C$6,K15-'V+G Rechnung'!$C$6+1,""))</f>
        <v/>
      </c>
      <c r="M15" s="72"/>
      <c r="N15" s="73">
        <f t="shared" si="1"/>
        <v>0</v>
      </c>
      <c r="O15" s="73">
        <f>IF(K15&gt;='V+G Rechnung'!$C$6,N15/(K15-F15+1),0)</f>
        <v>0</v>
      </c>
      <c r="P15" s="59" t="b">
        <v>0</v>
      </c>
      <c r="Q15" s="58" t="str">
        <f>IF((P15=FALSE),"",IF(G15="Spindel",Parameter!$B$58,Parameter!$B$59))</f>
        <v/>
      </c>
      <c r="R15" s="58"/>
      <c r="S15" s="58">
        <f t="shared" si="2"/>
        <v>0</v>
      </c>
      <c r="T15" s="71" t="str">
        <f>IF(B15="","",IF(S15&gt;='V+G Rechnung'!$C$6,S15-'V+G Rechnung'!$C$6+1,""))</f>
        <v/>
      </c>
      <c r="U15" s="73">
        <f>IF((P15=FALSE),0,IF(G15="Spindel",Parameter!$C$58/10000*E15,Parameter!$C$59/10000*E15))</f>
        <v>0</v>
      </c>
      <c r="V15" s="74"/>
      <c r="W15" s="75">
        <f>IF(S15&gt;='V+G Rechnung'!$C$6,IF(OR(V15&gt;0,U15=""),V15/(S15-F15+1),U15/(S15-F15+1)),0)</f>
        <v>0</v>
      </c>
      <c r="X15" s="59" t="b">
        <v>0</v>
      </c>
      <c r="Y15" s="76"/>
      <c r="Z15" s="58" t="str">
        <f>IF(OR(X15=FALSE),"",IF(G15="Spindel",Parameter!$B$56,Parameter!$B$57))</f>
        <v/>
      </c>
      <c r="AA15" s="58"/>
      <c r="AB15" s="58">
        <f t="shared" si="3"/>
        <v>0</v>
      </c>
      <c r="AC15" s="71" t="str">
        <f>IF(X15=FALSE,"",IF(AB15&gt;='V+G Rechnung'!$C$6,AB15-'V+G Rechnung'!$C$6+1,""))</f>
        <v/>
      </c>
      <c r="AD15" s="73">
        <f>IF((X15=FALSE),0,IF(G15="Spindel",Parameter!$C$56/10000*E15,Parameter!$C$57/10000*E15))</f>
        <v>0</v>
      </c>
      <c r="AE15" s="74"/>
      <c r="AF15" s="73">
        <f>IF(AB15&gt;='V+G Rechnung'!$C$6,IF(AE15&gt;0,AE15/(AB15-Y15+1),AD15/(AB15-Y15+1)),0)</f>
        <v>0</v>
      </c>
      <c r="AG15" s="59" t="b">
        <v>0</v>
      </c>
      <c r="AH15" s="76"/>
      <c r="AI15" s="58" t="str">
        <f>IF((AG15=FALSE),"",Parameter!$B$54)</f>
        <v/>
      </c>
      <c r="AJ15" s="58"/>
      <c r="AK15" s="58">
        <f t="shared" si="4"/>
        <v>0</v>
      </c>
      <c r="AL15" s="71" t="str">
        <f>IF(AG15=FALSE,"",IF(AK15&gt;='V+G Rechnung'!$C$6,AK15-'V+G Rechnung'!$C$6+1,""))</f>
        <v/>
      </c>
      <c r="AM15" s="73">
        <f>IF((AG15=FALSE),0,Parameter!$C$54/10000*E15)</f>
        <v>0</v>
      </c>
      <c r="AN15" s="74"/>
      <c r="AO15" s="73">
        <f>IF(AK15&gt;='V+G Rechnung'!$C$6,IF(AN15&gt;0,AN15/(AK15-AH15+1),AM15/(AK15-AH15+1)),0)</f>
        <v>0</v>
      </c>
      <c r="AP15" s="59" t="b">
        <v>0</v>
      </c>
      <c r="AQ15" s="58"/>
      <c r="AR15" s="58" t="str">
        <f>IF((AP15=FALSE),"",Parameter!$B$55)</f>
        <v/>
      </c>
      <c r="AS15" s="58"/>
      <c r="AT15" s="58">
        <f t="shared" si="5"/>
        <v>0</v>
      </c>
      <c r="AU15" s="71" t="str">
        <f>IF(AP15=FALSE,"",IF(AT15&gt;='V+G Rechnung'!$C$6,AT15-'V+G Rechnung'!$C$6+1,""))</f>
        <v/>
      </c>
      <c r="AV15" s="73">
        <f>IF((AP15=FALSE),0,Parameter!$C$55/10000*E15)</f>
        <v>0</v>
      </c>
      <c r="AW15" s="74"/>
      <c r="AX15" s="75">
        <f>IF(AT15&gt;='V+G Rechnung'!$C$6,IF(AW15&gt;0,AW15/(AT15-AQ15+1),AV15/(AT15-AQ15+1)),0)</f>
        <v>0</v>
      </c>
    </row>
    <row r="16" spans="1:50" ht="13.5" customHeight="1">
      <c r="A16" s="58" t="str">
        <f t="shared" si="6"/>
        <v/>
      </c>
      <c r="B16" s="8"/>
      <c r="C16" s="8"/>
      <c r="D16" s="77"/>
      <c r="E16" s="70"/>
      <c r="F16" s="58"/>
      <c r="G16" s="58"/>
      <c r="H16" s="70"/>
      <c r="I16" s="59" t="str">
        <f>IF(OR(B16="",G16=""),"",IF(G16="Spindel",Parameter!$B$58,Parameter!$B$59))</f>
        <v/>
      </c>
      <c r="J16" s="58"/>
      <c r="K16" s="58">
        <f t="shared" si="0"/>
        <v>0</v>
      </c>
      <c r="L16" s="71" t="str">
        <f>IF(B16="","",IF(K16&gt;='V+G Rechnung'!$C$6,K16-'V+G Rechnung'!$C$6+1,""))</f>
        <v/>
      </c>
      <c r="M16" s="72"/>
      <c r="N16" s="73">
        <f t="shared" si="1"/>
        <v>0</v>
      </c>
      <c r="O16" s="73">
        <f>IF(K16&gt;='V+G Rechnung'!$C$6,N16/(K16-F16+1),0)</f>
        <v>0</v>
      </c>
      <c r="P16" s="59" t="b">
        <v>0</v>
      </c>
      <c r="Q16" s="58" t="str">
        <f>IF((P16=FALSE),"",IF(G16="Spindel",Parameter!$B$58,Parameter!$B$59))</f>
        <v/>
      </c>
      <c r="R16" s="58"/>
      <c r="S16" s="58">
        <f t="shared" si="2"/>
        <v>0</v>
      </c>
      <c r="T16" s="71" t="str">
        <f>IF(B16="","",IF(S16&gt;='V+G Rechnung'!$C$6,S16-'V+G Rechnung'!$C$6+1,""))</f>
        <v/>
      </c>
      <c r="U16" s="73">
        <f>IF((P16=FALSE),0,IF(G16="Spindel",Parameter!$C$58/10000*E16,Parameter!$C$59/10000*E16))</f>
        <v>0</v>
      </c>
      <c r="V16" s="74"/>
      <c r="W16" s="75">
        <f>IF(S16&gt;='V+G Rechnung'!$C$6,IF(OR(V16&gt;0,U16=""),V16/(S16-F16+1),U16/(S16-F16+1)),0)</f>
        <v>0</v>
      </c>
      <c r="X16" s="59" t="b">
        <v>0</v>
      </c>
      <c r="Y16" s="76"/>
      <c r="Z16" s="58" t="str">
        <f>IF(OR(X16=FALSE),"",IF(G16="Spindel",Parameter!$B$56,Parameter!$B$57))</f>
        <v/>
      </c>
      <c r="AA16" s="58"/>
      <c r="AB16" s="58">
        <f t="shared" si="3"/>
        <v>0</v>
      </c>
      <c r="AC16" s="71" t="str">
        <f>IF(X16=FALSE,"",IF(AB16&gt;='V+G Rechnung'!$C$6,AB16-'V+G Rechnung'!$C$6+1,""))</f>
        <v/>
      </c>
      <c r="AD16" s="73">
        <f>IF((X16=FALSE),0,IF(G16="Spindel",Parameter!$C$56/10000*E16,Parameter!$C$57/10000*E16))</f>
        <v>0</v>
      </c>
      <c r="AE16" s="74"/>
      <c r="AF16" s="73">
        <f>IF(AB16&gt;='V+G Rechnung'!$C$6,IF(AE16&gt;0,AE16/(AB16-Y16+1),AD16/(AB16-Y16+1)),0)</f>
        <v>0</v>
      </c>
      <c r="AG16" s="59" t="b">
        <v>0</v>
      </c>
      <c r="AH16" s="76"/>
      <c r="AI16" s="58" t="str">
        <f>IF((AG16=FALSE),"",Parameter!$B$54)</f>
        <v/>
      </c>
      <c r="AJ16" s="58"/>
      <c r="AK16" s="58">
        <f t="shared" si="4"/>
        <v>0</v>
      </c>
      <c r="AL16" s="71" t="str">
        <f>IF(AG16=FALSE,"",IF(AK16&gt;='V+G Rechnung'!$C$6,AK16-'V+G Rechnung'!$C$6+1,""))</f>
        <v/>
      </c>
      <c r="AM16" s="73">
        <f>IF((AG16=FALSE),0,Parameter!$C$54/10000*E16)</f>
        <v>0</v>
      </c>
      <c r="AN16" s="74"/>
      <c r="AO16" s="73">
        <f>IF(AK16&gt;='V+G Rechnung'!$C$6,IF(AN16&gt;0,AN16/(AK16-AH16+1),AM16/(AK16-AH16+1)),0)</f>
        <v>0</v>
      </c>
      <c r="AP16" s="59" t="b">
        <v>0</v>
      </c>
      <c r="AQ16" s="58"/>
      <c r="AR16" s="58" t="str">
        <f>IF((AP16=FALSE),"",Parameter!$B$55)</f>
        <v/>
      </c>
      <c r="AS16" s="58"/>
      <c r="AT16" s="58">
        <f t="shared" si="5"/>
        <v>0</v>
      </c>
      <c r="AU16" s="71" t="str">
        <f>IF(AP16=FALSE,"",IF(AT16&gt;='V+G Rechnung'!$C$6,AT16-'V+G Rechnung'!$C$6+1,""))</f>
        <v/>
      </c>
      <c r="AV16" s="73">
        <f>IF((AP16=FALSE),0,Parameter!$C$55/10000*E16)</f>
        <v>0</v>
      </c>
      <c r="AW16" s="74"/>
      <c r="AX16" s="75">
        <f>IF(AT16&gt;='V+G Rechnung'!$C$6,IF(AW16&gt;0,AW16/(AT16-AQ16+1),AV16/(AT16-AQ16+1)),0)</f>
        <v>0</v>
      </c>
    </row>
    <row r="17" spans="1:50" ht="13.5" customHeight="1">
      <c r="A17" s="58" t="str">
        <f t="shared" si="6"/>
        <v/>
      </c>
      <c r="B17" s="8"/>
      <c r="C17" s="8"/>
      <c r="D17" s="77"/>
      <c r="E17" s="70"/>
      <c r="F17" s="58"/>
      <c r="G17" s="58"/>
      <c r="H17" s="70"/>
      <c r="I17" s="59" t="str">
        <f>IF(OR(B17="",G17=""),"",IF(G17="Spindel",Parameter!$B$58,Parameter!$B$59))</f>
        <v/>
      </c>
      <c r="J17" s="58"/>
      <c r="K17" s="58">
        <f t="shared" si="0"/>
        <v>0</v>
      </c>
      <c r="L17" s="71" t="str">
        <f>IF(B17="","",IF(K17&gt;='V+G Rechnung'!$C$6,K17-'V+G Rechnung'!$C$6+1,""))</f>
        <v/>
      </c>
      <c r="M17" s="72"/>
      <c r="N17" s="73">
        <f t="shared" si="1"/>
        <v>0</v>
      </c>
      <c r="O17" s="73">
        <f>IF(K17&gt;='V+G Rechnung'!$C$6,N17/(K17-F17+1),0)</f>
        <v>0</v>
      </c>
      <c r="P17" s="59" t="b">
        <v>0</v>
      </c>
      <c r="Q17" s="58" t="str">
        <f>IF((P17=FALSE),"",IF(G17="Spindel",Parameter!$B$58,Parameter!$B$59))</f>
        <v/>
      </c>
      <c r="R17" s="58"/>
      <c r="S17" s="58">
        <f t="shared" si="2"/>
        <v>0</v>
      </c>
      <c r="T17" s="71" t="str">
        <f>IF(B17="","",IF(S17&gt;='V+G Rechnung'!$C$6,S17-'V+G Rechnung'!$C$6+1,""))</f>
        <v/>
      </c>
      <c r="U17" s="73">
        <f>IF((P17=FALSE),0,IF(G17="Spindel",Parameter!$C$58/10000*E17,Parameter!$C$59/10000*E17))</f>
        <v>0</v>
      </c>
      <c r="V17" s="74"/>
      <c r="W17" s="75">
        <f>IF(S17&gt;='V+G Rechnung'!$C$6,IF(OR(V17&gt;0,U17=""),V17/(S17-F17+1),U17/(S17-F17+1)),0)</f>
        <v>0</v>
      </c>
      <c r="X17" s="59" t="b">
        <v>0</v>
      </c>
      <c r="Y17" s="76"/>
      <c r="Z17" s="58" t="str">
        <f>IF(OR(X17=FALSE),"",IF(G17="Spindel",Parameter!$B$56,Parameter!$B$57))</f>
        <v/>
      </c>
      <c r="AA17" s="58"/>
      <c r="AB17" s="58">
        <f t="shared" si="3"/>
        <v>0</v>
      </c>
      <c r="AC17" s="71" t="str">
        <f>IF(X17=FALSE,"",IF(AB17&gt;='V+G Rechnung'!$C$6,AB17-'V+G Rechnung'!$C$6+1,""))</f>
        <v/>
      </c>
      <c r="AD17" s="73">
        <f>IF((X17=FALSE),0,IF(G17="Spindel",Parameter!$C$56/10000*E17,Parameter!$C$57/10000*E17))</f>
        <v>0</v>
      </c>
      <c r="AE17" s="74"/>
      <c r="AF17" s="73">
        <f>IF(AB17&gt;='V+G Rechnung'!$C$6,IF(AE17&gt;0,AE17/(AB17-Y17+1),AD17/(AB17-Y17+1)),0)</f>
        <v>0</v>
      </c>
      <c r="AG17" s="59" t="b">
        <v>0</v>
      </c>
      <c r="AH17" s="76"/>
      <c r="AI17" s="58" t="str">
        <f>IF((AG17=FALSE),"",Parameter!$B$54)</f>
        <v/>
      </c>
      <c r="AJ17" s="58"/>
      <c r="AK17" s="58">
        <f t="shared" si="4"/>
        <v>0</v>
      </c>
      <c r="AL17" s="71" t="str">
        <f>IF(AG17=FALSE,"",IF(AK17&gt;='V+G Rechnung'!$C$6,AK17-'V+G Rechnung'!$C$6+1,""))</f>
        <v/>
      </c>
      <c r="AM17" s="73">
        <f>IF((AG17=FALSE),0,Parameter!$C$54/10000*E17)</f>
        <v>0</v>
      </c>
      <c r="AN17" s="74"/>
      <c r="AO17" s="73">
        <f>IF(AK17&gt;='V+G Rechnung'!$C$6,IF(AN17&gt;0,AN17/(AK17-AH17+1),AM17/(AK17-AH17+1)),0)</f>
        <v>0</v>
      </c>
      <c r="AP17" s="59" t="b">
        <v>0</v>
      </c>
      <c r="AQ17" s="58"/>
      <c r="AR17" s="58" t="str">
        <f>IF((AP17=FALSE),"",Parameter!$B$55)</f>
        <v/>
      </c>
      <c r="AS17" s="58"/>
      <c r="AT17" s="58">
        <f t="shared" si="5"/>
        <v>0</v>
      </c>
      <c r="AU17" s="71" t="str">
        <f>IF(AP17=FALSE,"",IF(AT17&gt;='V+G Rechnung'!$C$6,AT17-'V+G Rechnung'!$C$6+1,""))</f>
        <v/>
      </c>
      <c r="AV17" s="73">
        <f>IF((AP17=FALSE),0,Parameter!$C$55/10000*E17)</f>
        <v>0</v>
      </c>
      <c r="AW17" s="74"/>
      <c r="AX17" s="75">
        <f>IF(AT17&gt;='V+G Rechnung'!$C$6,IF(AW17&gt;0,AW17/(AT17-AQ17+1),AV17/(AT17-AQ17+1)),0)</f>
        <v>0</v>
      </c>
    </row>
    <row r="18" spans="1:50" ht="13.5" customHeight="1">
      <c r="A18" s="58" t="str">
        <f t="shared" si="6"/>
        <v/>
      </c>
      <c r="B18" s="8"/>
      <c r="C18" s="8"/>
      <c r="D18" s="77"/>
      <c r="E18" s="70"/>
      <c r="F18" s="58"/>
      <c r="G18" s="58"/>
      <c r="H18" s="70"/>
      <c r="I18" s="59" t="str">
        <f>IF(OR(B18="",G18=""),"",IF(G18="Spindel",Parameter!$B$58,Parameter!$B$59))</f>
        <v/>
      </c>
      <c r="J18" s="58"/>
      <c r="K18" s="58">
        <f t="shared" si="0"/>
        <v>0</v>
      </c>
      <c r="L18" s="71" t="str">
        <f>IF(B18="","",IF(K18&gt;='V+G Rechnung'!$C$6,K18-'V+G Rechnung'!$C$6+1,""))</f>
        <v/>
      </c>
      <c r="M18" s="72"/>
      <c r="N18" s="73">
        <f t="shared" si="1"/>
        <v>0</v>
      </c>
      <c r="O18" s="73">
        <f>IF(K18&gt;='V+G Rechnung'!$C$6,N18/(K18-F18+1),0)</f>
        <v>0</v>
      </c>
      <c r="P18" s="59" t="b">
        <v>0</v>
      </c>
      <c r="Q18" s="58" t="str">
        <f>IF((P18=FALSE),"",IF(G18="Spindel",Parameter!$B$58,Parameter!$B$59))</f>
        <v/>
      </c>
      <c r="R18" s="58"/>
      <c r="S18" s="58">
        <f t="shared" si="2"/>
        <v>0</v>
      </c>
      <c r="T18" s="71" t="str">
        <f>IF(B18="","",IF(S18&gt;='V+G Rechnung'!$C$6,S18-'V+G Rechnung'!$C$6+1,""))</f>
        <v/>
      </c>
      <c r="U18" s="73">
        <f>IF((P18=FALSE),0,IF(G18="Spindel",Parameter!$C$58/10000*E18,Parameter!$C$59/10000*E18))</f>
        <v>0</v>
      </c>
      <c r="V18" s="74"/>
      <c r="W18" s="75">
        <f>IF(S18&gt;='V+G Rechnung'!$C$6,IF(OR(V18&gt;0,U18=""),V18/(S18-F18+1),U18/(S18-F18+1)),0)</f>
        <v>0</v>
      </c>
      <c r="X18" s="59" t="b">
        <v>0</v>
      </c>
      <c r="Y18" s="76"/>
      <c r="Z18" s="58" t="str">
        <f>IF(OR(X18=FALSE),"",IF(G18="Spindel",Parameter!$B$56,Parameter!$B$57))</f>
        <v/>
      </c>
      <c r="AA18" s="58"/>
      <c r="AB18" s="58">
        <f t="shared" si="3"/>
        <v>0</v>
      </c>
      <c r="AC18" s="71" t="str">
        <f>IF(X18=FALSE,"",IF(AB18&gt;='V+G Rechnung'!$C$6,AB18-'V+G Rechnung'!$C$6+1,""))</f>
        <v/>
      </c>
      <c r="AD18" s="73">
        <f>IF((X18=FALSE),0,IF(G18="Spindel",Parameter!$C$56/10000*E18,Parameter!$C$57/10000*E18))</f>
        <v>0</v>
      </c>
      <c r="AE18" s="74"/>
      <c r="AF18" s="73">
        <f>IF(AB18&gt;='V+G Rechnung'!$C$6,IF(AE18&gt;0,AE18/(AB18-Y18+1),AD18/(AB18-Y18+1)),0)</f>
        <v>0</v>
      </c>
      <c r="AG18" s="59" t="b">
        <v>0</v>
      </c>
      <c r="AH18" s="76"/>
      <c r="AI18" s="58" t="str">
        <f>IF((AG18=FALSE),"",Parameter!$B$54)</f>
        <v/>
      </c>
      <c r="AJ18" s="58"/>
      <c r="AK18" s="58">
        <f t="shared" si="4"/>
        <v>0</v>
      </c>
      <c r="AL18" s="71" t="str">
        <f>IF(AG18=FALSE,"",IF(AK18&gt;='V+G Rechnung'!$C$6,AK18-'V+G Rechnung'!$C$6+1,""))</f>
        <v/>
      </c>
      <c r="AM18" s="73">
        <f>IF((AG18=FALSE),0,Parameter!$C$54/10000*E18)</f>
        <v>0</v>
      </c>
      <c r="AN18" s="74"/>
      <c r="AO18" s="73">
        <f>IF(AK18&gt;='V+G Rechnung'!$C$6,IF(AN18&gt;0,AN18/(AK18-AH18+1),AM18/(AK18-AH18+1)),0)</f>
        <v>0</v>
      </c>
      <c r="AP18" s="59" t="b">
        <v>0</v>
      </c>
      <c r="AQ18" s="58"/>
      <c r="AR18" s="58" t="str">
        <f>IF((AP18=FALSE),"",Parameter!$B$55)</f>
        <v/>
      </c>
      <c r="AS18" s="58"/>
      <c r="AT18" s="58">
        <f t="shared" si="5"/>
        <v>0</v>
      </c>
      <c r="AU18" s="71" t="str">
        <f>IF(AP18=FALSE,"",IF(AT18&gt;='V+G Rechnung'!$C$6,AT18-'V+G Rechnung'!$C$6+1,""))</f>
        <v/>
      </c>
      <c r="AV18" s="73">
        <f>IF((AP18=FALSE),0,Parameter!$C$55/10000*E18)</f>
        <v>0</v>
      </c>
      <c r="AW18" s="74"/>
      <c r="AX18" s="75">
        <f>IF(AT18&gt;='V+G Rechnung'!$C$6,IF(AW18&gt;0,AW18/(AT18-AQ18+1),AV18/(AT18-AQ18+1)),0)</f>
        <v>0</v>
      </c>
    </row>
    <row r="19" spans="1:50" ht="13.5" customHeight="1">
      <c r="A19" s="58" t="str">
        <f t="shared" si="6"/>
        <v/>
      </c>
      <c r="B19" s="8"/>
      <c r="C19" s="8"/>
      <c r="D19" s="77"/>
      <c r="E19" s="70"/>
      <c r="F19" s="58"/>
      <c r="G19" s="58"/>
      <c r="H19" s="70"/>
      <c r="I19" s="59" t="str">
        <f>IF(OR(B19="",G19=""),"",IF(G19="Spindel",Parameter!$B$58,Parameter!$B$59))</f>
        <v/>
      </c>
      <c r="J19" s="58"/>
      <c r="K19" s="58">
        <f t="shared" si="0"/>
        <v>0</v>
      </c>
      <c r="L19" s="71" t="str">
        <f>IF(B19="","",IF(K19&gt;='V+G Rechnung'!$C$6,K19-'V+G Rechnung'!$C$6+1,""))</f>
        <v/>
      </c>
      <c r="M19" s="72"/>
      <c r="N19" s="73">
        <f t="shared" si="1"/>
        <v>0</v>
      </c>
      <c r="O19" s="73">
        <f>IF(K19&gt;='V+G Rechnung'!$C$6,N19/(K19-F19+1),0)</f>
        <v>0</v>
      </c>
      <c r="P19" s="59" t="b">
        <v>0</v>
      </c>
      <c r="Q19" s="58" t="str">
        <f>IF((P19=FALSE),"",IF(G19="Spindel",Parameter!$B$58,Parameter!$B$59))</f>
        <v/>
      </c>
      <c r="R19" s="58"/>
      <c r="S19" s="58">
        <f t="shared" si="2"/>
        <v>0</v>
      </c>
      <c r="T19" s="71" t="str">
        <f>IF(B19="","",IF(S19&gt;='V+G Rechnung'!$C$6,S19-'V+G Rechnung'!$C$6+1,""))</f>
        <v/>
      </c>
      <c r="U19" s="73">
        <f>IF((P19=FALSE),0,IF(G19="Spindel",Parameter!$C$58/10000*E19,Parameter!$C$59/10000*E19))</f>
        <v>0</v>
      </c>
      <c r="V19" s="74"/>
      <c r="W19" s="75">
        <f>IF(S19&gt;='V+G Rechnung'!$C$6,IF(OR(V19&gt;0,U19=""),V19/(S19-F19+1),U19/(S19-F19+1)),0)</f>
        <v>0</v>
      </c>
      <c r="X19" s="59" t="b">
        <v>0</v>
      </c>
      <c r="Y19" s="76"/>
      <c r="Z19" s="58" t="str">
        <f>IF(OR(X19=FALSE),"",IF(G19="Spindel",Parameter!$B$56,Parameter!$B$57))</f>
        <v/>
      </c>
      <c r="AA19" s="58"/>
      <c r="AB19" s="58">
        <f t="shared" si="3"/>
        <v>0</v>
      </c>
      <c r="AC19" s="71" t="str">
        <f>IF(X19=FALSE,"",IF(AB19&gt;='V+G Rechnung'!$C$6,AB19-'V+G Rechnung'!$C$6+1,""))</f>
        <v/>
      </c>
      <c r="AD19" s="73">
        <f>IF((X19=FALSE),0,IF(G19="Spindel",Parameter!$C$56/10000*E19,Parameter!$C$57/10000*E19))</f>
        <v>0</v>
      </c>
      <c r="AE19" s="74"/>
      <c r="AF19" s="73">
        <f>IF(AB19&gt;='V+G Rechnung'!$C$6,IF(AE19&gt;0,AE19/(AB19-Y19+1),AD19/(AB19-Y19+1)),0)</f>
        <v>0</v>
      </c>
      <c r="AG19" s="59" t="b">
        <v>0</v>
      </c>
      <c r="AH19" s="76"/>
      <c r="AI19" s="58" t="str">
        <f>IF((AG19=FALSE),"",Parameter!$B$54)</f>
        <v/>
      </c>
      <c r="AJ19" s="58"/>
      <c r="AK19" s="58">
        <f t="shared" si="4"/>
        <v>0</v>
      </c>
      <c r="AL19" s="71" t="str">
        <f>IF(AG19=FALSE,"",IF(AK19&gt;='V+G Rechnung'!$C$6,AK19-'V+G Rechnung'!$C$6+1,""))</f>
        <v/>
      </c>
      <c r="AM19" s="73">
        <f>IF((AG19=FALSE),0,Parameter!$C$54/10000*E19)</f>
        <v>0</v>
      </c>
      <c r="AN19" s="74"/>
      <c r="AO19" s="73">
        <f>IF(AK19&gt;='V+G Rechnung'!$C$6,IF(AN19&gt;0,AN19/(AK19-AH19+1),AM19/(AK19-AH19+1)),0)</f>
        <v>0</v>
      </c>
      <c r="AP19" s="59" t="b">
        <v>0</v>
      </c>
      <c r="AQ19" s="58"/>
      <c r="AR19" s="58" t="str">
        <f>IF((AP19=FALSE),"",Parameter!$B$55)</f>
        <v/>
      </c>
      <c r="AS19" s="58"/>
      <c r="AT19" s="58">
        <f t="shared" si="5"/>
        <v>0</v>
      </c>
      <c r="AU19" s="71" t="str">
        <f>IF(AP19=FALSE,"",IF(AT19&gt;='V+G Rechnung'!$C$6,AT19-'V+G Rechnung'!$C$6+1,""))</f>
        <v/>
      </c>
      <c r="AV19" s="73">
        <f>IF((AP19=FALSE),0,Parameter!$C$55/10000*E19)</f>
        <v>0</v>
      </c>
      <c r="AW19" s="74"/>
      <c r="AX19" s="75">
        <f>IF(AT19&gt;='V+G Rechnung'!$C$6,IF(AW19&gt;0,AW19/(AT19-AQ19+1),AV19/(AT19-AQ19+1)),0)</f>
        <v>0</v>
      </c>
    </row>
    <row r="20" spans="1:50" ht="13.5" customHeight="1">
      <c r="A20" s="58" t="str">
        <f t="shared" si="6"/>
        <v/>
      </c>
      <c r="B20" s="8"/>
      <c r="C20" s="8"/>
      <c r="D20" s="77"/>
      <c r="E20" s="70"/>
      <c r="F20" s="58"/>
      <c r="G20" s="58"/>
      <c r="H20" s="70"/>
      <c r="I20" s="59" t="str">
        <f>IF(OR(B20="",G20=""),"",IF(G20="Spindel",Parameter!$B$58,Parameter!$B$59))</f>
        <v/>
      </c>
      <c r="J20" s="58"/>
      <c r="K20" s="58">
        <f t="shared" si="0"/>
        <v>0</v>
      </c>
      <c r="L20" s="71" t="str">
        <f>IF(B20="","",IF(K20&gt;='V+G Rechnung'!$C$6,K20-'V+G Rechnung'!$C$6+1,""))</f>
        <v/>
      </c>
      <c r="M20" s="72"/>
      <c r="N20" s="73">
        <f t="shared" si="1"/>
        <v>0</v>
      </c>
      <c r="O20" s="73">
        <f>IF(K20&gt;='V+G Rechnung'!$C$6,N20/(K20-F20+1),0)</f>
        <v>0</v>
      </c>
      <c r="P20" s="59" t="b">
        <v>0</v>
      </c>
      <c r="Q20" s="58" t="str">
        <f>IF((P20=FALSE),"",IF(G20="Spindel",Parameter!$B$58,Parameter!$B$59))</f>
        <v/>
      </c>
      <c r="R20" s="58"/>
      <c r="S20" s="58">
        <f t="shared" si="2"/>
        <v>0</v>
      </c>
      <c r="T20" s="71" t="str">
        <f>IF(B20="","",IF(S20&gt;='V+G Rechnung'!$C$6,S20-'V+G Rechnung'!$C$6+1,""))</f>
        <v/>
      </c>
      <c r="U20" s="73">
        <f>IF((P20=FALSE),0,IF(G20="Spindel",Parameter!$C$58/10000*E20,Parameter!$C$59/10000*E20))</f>
        <v>0</v>
      </c>
      <c r="V20" s="74"/>
      <c r="W20" s="75">
        <f>IF(S20&gt;='V+G Rechnung'!$C$6,IF(OR(V20&gt;0,U20=""),V20/(S20-F20+1),U20/(S20-F20+1)),0)</f>
        <v>0</v>
      </c>
      <c r="X20" s="59" t="b">
        <v>0</v>
      </c>
      <c r="Y20" s="76"/>
      <c r="Z20" s="58" t="str">
        <f>IF(OR(X20=FALSE),"",IF(G20="Spindel",Parameter!$B$56,Parameter!$B$57))</f>
        <v/>
      </c>
      <c r="AA20" s="58"/>
      <c r="AB20" s="58">
        <f t="shared" si="3"/>
        <v>0</v>
      </c>
      <c r="AC20" s="71" t="str">
        <f>IF(X20=FALSE,"",IF(AB20&gt;='V+G Rechnung'!$C$6,AB20-'V+G Rechnung'!$C$6+1,""))</f>
        <v/>
      </c>
      <c r="AD20" s="73">
        <f>IF((X20=FALSE),0,IF(G20="Spindel",Parameter!$C$56/10000*E20,Parameter!$C$57/10000*E20))</f>
        <v>0</v>
      </c>
      <c r="AE20" s="74"/>
      <c r="AF20" s="73">
        <f>IF(AB20&gt;='V+G Rechnung'!$C$6,IF(AE20&gt;0,AE20/(AB20-Y20+1),AD20/(AB20-Y20+1)),0)</f>
        <v>0</v>
      </c>
      <c r="AG20" s="59" t="b">
        <v>0</v>
      </c>
      <c r="AH20" s="76"/>
      <c r="AI20" s="58" t="str">
        <f>IF((AG20=FALSE),"",Parameter!$B$54)</f>
        <v/>
      </c>
      <c r="AJ20" s="58"/>
      <c r="AK20" s="58">
        <f t="shared" si="4"/>
        <v>0</v>
      </c>
      <c r="AL20" s="71" t="str">
        <f>IF(AG20=FALSE,"",IF(AK20&gt;='V+G Rechnung'!$C$6,AK20-'V+G Rechnung'!$C$6+1,""))</f>
        <v/>
      </c>
      <c r="AM20" s="73">
        <f>IF((AG20=FALSE),0,Parameter!$C$54/10000*E20)</f>
        <v>0</v>
      </c>
      <c r="AN20" s="74"/>
      <c r="AO20" s="73">
        <f>IF(AK20&gt;='V+G Rechnung'!$C$6,IF(AN20&gt;0,AN20/(AK20-AH20+1),AM20/(AK20-AH20+1)),0)</f>
        <v>0</v>
      </c>
      <c r="AP20" s="59" t="b">
        <v>0</v>
      </c>
      <c r="AQ20" s="58"/>
      <c r="AR20" s="58" t="str">
        <f>IF((AP20=FALSE),"",Parameter!$B$55)</f>
        <v/>
      </c>
      <c r="AS20" s="58"/>
      <c r="AT20" s="58">
        <f t="shared" si="5"/>
        <v>0</v>
      </c>
      <c r="AU20" s="71" t="str">
        <f>IF(AP20=FALSE,"",IF(AT20&gt;='V+G Rechnung'!$C$6,AT20-'V+G Rechnung'!$C$6+1,""))</f>
        <v/>
      </c>
      <c r="AV20" s="73">
        <f>IF((AP20=FALSE),0,Parameter!$C$55/10000*E20)</f>
        <v>0</v>
      </c>
      <c r="AW20" s="74"/>
      <c r="AX20" s="75">
        <f>IF(AT20&gt;='V+G Rechnung'!$C$6,IF(AW20&gt;0,AW20/(AT20-AQ20+1),AV20/(AT20-AQ20+1)),0)</f>
        <v>0</v>
      </c>
    </row>
    <row r="21" spans="1:50" ht="13.5" customHeight="1">
      <c r="A21" s="58" t="str">
        <f t="shared" si="6"/>
        <v/>
      </c>
      <c r="B21" s="8"/>
      <c r="C21" s="8"/>
      <c r="D21" s="77"/>
      <c r="E21" s="70"/>
      <c r="F21" s="58"/>
      <c r="G21" s="58"/>
      <c r="H21" s="70"/>
      <c r="I21" s="59" t="str">
        <f>IF(OR(B21="",G21=""),"",IF(G21="Spindel",Parameter!$B$58,Parameter!$B$59))</f>
        <v/>
      </c>
      <c r="J21" s="58"/>
      <c r="K21" s="58">
        <f t="shared" si="0"/>
        <v>0</v>
      </c>
      <c r="L21" s="71" t="str">
        <f>IF(B21="","",IF(K21&gt;='V+G Rechnung'!$C$6,K21-'V+G Rechnung'!$C$6+1,""))</f>
        <v/>
      </c>
      <c r="M21" s="72"/>
      <c r="N21" s="73">
        <f t="shared" si="1"/>
        <v>0</v>
      </c>
      <c r="O21" s="73">
        <f>IF(K21&gt;='V+G Rechnung'!$C$6,N21/(K21-F21+1),0)</f>
        <v>0</v>
      </c>
      <c r="P21" s="59" t="b">
        <v>0</v>
      </c>
      <c r="Q21" s="58" t="str">
        <f>IF((P21=FALSE),"",IF(G21="Spindel",Parameter!$B$58,Parameter!$B$59))</f>
        <v/>
      </c>
      <c r="R21" s="58"/>
      <c r="S21" s="58">
        <f t="shared" si="2"/>
        <v>0</v>
      </c>
      <c r="T21" s="71" t="str">
        <f>IF(B21="","",IF(S21&gt;='V+G Rechnung'!$C$6,S21-'V+G Rechnung'!$C$6+1,""))</f>
        <v/>
      </c>
      <c r="U21" s="73">
        <f>IF((P21=FALSE),0,IF(G21="Spindel",Parameter!$C$58/10000*E21,Parameter!$C$59/10000*E21))</f>
        <v>0</v>
      </c>
      <c r="V21" s="74"/>
      <c r="W21" s="75">
        <f>IF(S21&gt;='V+G Rechnung'!$C$6,IF(OR(V21&gt;0,U21=""),V21/(S21-F21+1),U21/(S21-F21+1)),0)</f>
        <v>0</v>
      </c>
      <c r="X21" s="59" t="b">
        <v>0</v>
      </c>
      <c r="Y21" s="76"/>
      <c r="Z21" s="58" t="str">
        <f>IF(OR(X21=FALSE),"",IF(G21="Spindel",Parameter!$B$56,Parameter!$B$57))</f>
        <v/>
      </c>
      <c r="AA21" s="58"/>
      <c r="AB21" s="58">
        <f t="shared" si="3"/>
        <v>0</v>
      </c>
      <c r="AC21" s="71" t="str">
        <f>IF(X21=FALSE,"",IF(AB21&gt;='V+G Rechnung'!$C$6,AB21-'V+G Rechnung'!$C$6+1,""))</f>
        <v/>
      </c>
      <c r="AD21" s="73">
        <f>IF((X21=FALSE),0,IF(G21="Spindel",Parameter!$C$56/10000*E21,Parameter!$C$57/10000*E21))</f>
        <v>0</v>
      </c>
      <c r="AE21" s="74"/>
      <c r="AF21" s="73">
        <f>IF(AB21&gt;='V+G Rechnung'!$C$6,IF(AE21&gt;0,AE21/(AB21-Y21+1),AD21/(AB21-Y21+1)),0)</f>
        <v>0</v>
      </c>
      <c r="AG21" s="59" t="b">
        <v>0</v>
      </c>
      <c r="AH21" s="76"/>
      <c r="AI21" s="58" t="str">
        <f>IF((AG21=FALSE),"",Parameter!$B$54)</f>
        <v/>
      </c>
      <c r="AJ21" s="58"/>
      <c r="AK21" s="58">
        <f t="shared" si="4"/>
        <v>0</v>
      </c>
      <c r="AL21" s="71" t="str">
        <f>IF(AG21=FALSE,"",IF(AK21&gt;='V+G Rechnung'!$C$6,AK21-'V+G Rechnung'!$C$6+1,""))</f>
        <v/>
      </c>
      <c r="AM21" s="73">
        <f>IF((AG21=FALSE),0,Parameter!$C$54/10000*E21)</f>
        <v>0</v>
      </c>
      <c r="AN21" s="74"/>
      <c r="AO21" s="73">
        <f>IF(AK21&gt;='V+G Rechnung'!$C$6,IF(AN21&gt;0,AN21/(AK21-AH21+1),AM21/(AK21-AH21+1)),0)</f>
        <v>0</v>
      </c>
      <c r="AP21" s="59" t="b">
        <v>0</v>
      </c>
      <c r="AQ21" s="58"/>
      <c r="AR21" s="58" t="str">
        <f>IF((AP21=FALSE),"",Parameter!$B$55)</f>
        <v/>
      </c>
      <c r="AS21" s="58"/>
      <c r="AT21" s="58">
        <f t="shared" si="5"/>
        <v>0</v>
      </c>
      <c r="AU21" s="71" t="str">
        <f>IF(AP21=FALSE,"",IF(AT21&gt;='V+G Rechnung'!$C$6,AT21-'V+G Rechnung'!$C$6+1,""))</f>
        <v/>
      </c>
      <c r="AV21" s="73">
        <f>IF((AP21=FALSE),0,Parameter!$C$55/10000*E21)</f>
        <v>0</v>
      </c>
      <c r="AW21" s="74"/>
      <c r="AX21" s="75">
        <f>IF(AT21&gt;='V+G Rechnung'!$C$6,IF(AW21&gt;0,AW21/(AT21-AQ21+1),AV21/(AT21-AQ21+1)),0)</f>
        <v>0</v>
      </c>
    </row>
    <row r="22" spans="1:50" ht="13.5" customHeight="1">
      <c r="A22" s="58" t="str">
        <f t="shared" si="6"/>
        <v/>
      </c>
      <c r="B22" s="8"/>
      <c r="C22" s="8"/>
      <c r="D22" s="77"/>
      <c r="E22" s="70"/>
      <c r="F22" s="58"/>
      <c r="G22" s="58"/>
      <c r="H22" s="70"/>
      <c r="I22" s="59" t="str">
        <f>IF(OR(B22="",G22=""),"",IF(G22="Spindel",Parameter!$B$58,Parameter!$B$59))</f>
        <v/>
      </c>
      <c r="J22" s="58"/>
      <c r="K22" s="58">
        <f t="shared" si="0"/>
        <v>0</v>
      </c>
      <c r="L22" s="71" t="str">
        <f>IF(B22="","",IF(K22&gt;='V+G Rechnung'!$C$6,K22-'V+G Rechnung'!$C$6+1,""))</f>
        <v/>
      </c>
      <c r="M22" s="72"/>
      <c r="N22" s="73">
        <f t="shared" si="1"/>
        <v>0</v>
      </c>
      <c r="O22" s="73">
        <f>IF(K22&gt;='V+G Rechnung'!$C$6,N22/(K22-F22+1),0)</f>
        <v>0</v>
      </c>
      <c r="P22" s="59" t="b">
        <v>0</v>
      </c>
      <c r="Q22" s="58" t="str">
        <f>IF((P22=FALSE),"",IF(G22="Spindel",Parameter!$B$58,Parameter!$B$59))</f>
        <v/>
      </c>
      <c r="R22" s="58"/>
      <c r="S22" s="58">
        <f t="shared" si="2"/>
        <v>0</v>
      </c>
      <c r="T22" s="71" t="str">
        <f>IF(B22="","",IF(S22&gt;='V+G Rechnung'!$C$6,S22-'V+G Rechnung'!$C$6+1,""))</f>
        <v/>
      </c>
      <c r="U22" s="73">
        <f>IF((P22=FALSE),0,IF(G22="Spindel",Parameter!$C$58/10000*E22,Parameter!$C$59/10000*E22))</f>
        <v>0</v>
      </c>
      <c r="V22" s="74"/>
      <c r="W22" s="75">
        <f>IF(S22&gt;='V+G Rechnung'!$C$6,IF(OR(V22&gt;0,U22=""),V22/(S22-F22+1),U22/(S22-F22+1)),0)</f>
        <v>0</v>
      </c>
      <c r="X22" s="59" t="b">
        <v>0</v>
      </c>
      <c r="Y22" s="76"/>
      <c r="Z22" s="58" t="str">
        <f>IF(OR(X22=FALSE),"",IF(G22="Spindel",Parameter!$B$56,Parameter!$B$57))</f>
        <v/>
      </c>
      <c r="AA22" s="58"/>
      <c r="AB22" s="58">
        <f t="shared" si="3"/>
        <v>0</v>
      </c>
      <c r="AC22" s="71" t="str">
        <f>IF(X22=FALSE,"",IF(AB22&gt;='V+G Rechnung'!$C$6,AB22-'V+G Rechnung'!$C$6+1,""))</f>
        <v/>
      </c>
      <c r="AD22" s="73">
        <f>IF((X22=FALSE),0,IF(G22="Spindel",Parameter!$C$56/10000*E22,Parameter!$C$57/10000*E22))</f>
        <v>0</v>
      </c>
      <c r="AE22" s="74"/>
      <c r="AF22" s="73">
        <f>IF(AB22&gt;='V+G Rechnung'!$C$6,IF(AE22&gt;0,AE22/(AB22-Y22+1),AD22/(AB22-Y22+1)),0)</f>
        <v>0</v>
      </c>
      <c r="AG22" s="59" t="b">
        <v>0</v>
      </c>
      <c r="AH22" s="76"/>
      <c r="AI22" s="58" t="str">
        <f>IF((AG22=FALSE),"",Parameter!$B$54)</f>
        <v/>
      </c>
      <c r="AJ22" s="58"/>
      <c r="AK22" s="58">
        <f t="shared" si="4"/>
        <v>0</v>
      </c>
      <c r="AL22" s="71" t="str">
        <f>IF(AG22=FALSE,"",IF(AK22&gt;='V+G Rechnung'!$C$6,AK22-'V+G Rechnung'!$C$6+1,""))</f>
        <v/>
      </c>
      <c r="AM22" s="73">
        <f>IF((AG22=FALSE),0,Parameter!$C$54/10000*E22)</f>
        <v>0</v>
      </c>
      <c r="AN22" s="74"/>
      <c r="AO22" s="73">
        <f>IF(AK22&gt;='V+G Rechnung'!$C$6,IF(AN22&gt;0,AN22/(AK22-AH22+1),AM22/(AK22-AH22+1)),0)</f>
        <v>0</v>
      </c>
      <c r="AP22" s="59" t="b">
        <v>0</v>
      </c>
      <c r="AQ22" s="58"/>
      <c r="AR22" s="58" t="str">
        <f>IF((AP22=FALSE),"",Parameter!$B$55)</f>
        <v/>
      </c>
      <c r="AS22" s="58"/>
      <c r="AT22" s="58">
        <f t="shared" si="5"/>
        <v>0</v>
      </c>
      <c r="AU22" s="71" t="str">
        <f>IF(AP22=FALSE,"",IF(AT22&gt;='V+G Rechnung'!$C$6,AT22-'V+G Rechnung'!$C$6+1,""))</f>
        <v/>
      </c>
      <c r="AV22" s="73">
        <f>IF((AP22=FALSE),0,Parameter!$C$55/10000*E22)</f>
        <v>0</v>
      </c>
      <c r="AW22" s="74"/>
      <c r="AX22" s="75">
        <f>IF(AT22&gt;='V+G Rechnung'!$C$6,IF(AW22&gt;0,AW22/(AT22-AQ22+1),AV22/(AT22-AQ22+1)),0)</f>
        <v>0</v>
      </c>
    </row>
    <row r="23" spans="1:50" ht="13.5" customHeight="1">
      <c r="A23" s="58" t="str">
        <f t="shared" si="6"/>
        <v/>
      </c>
      <c r="B23" s="8"/>
      <c r="C23" s="8"/>
      <c r="D23" s="77"/>
      <c r="E23" s="70"/>
      <c r="F23" s="58"/>
      <c r="G23" s="58"/>
      <c r="H23" s="70"/>
      <c r="I23" s="59" t="str">
        <f>IF(OR(B23="",G23=""),"",IF(G23="Spindel",Parameter!$B$58,Parameter!$B$59))</f>
        <v/>
      </c>
      <c r="J23" s="58"/>
      <c r="K23" s="58">
        <f t="shared" si="0"/>
        <v>0</v>
      </c>
      <c r="L23" s="71" t="str">
        <f>IF(B23="","",IF(K23&gt;='V+G Rechnung'!$C$6,K23-'V+G Rechnung'!$C$6+1,""))</f>
        <v/>
      </c>
      <c r="M23" s="72"/>
      <c r="N23" s="73">
        <f t="shared" si="1"/>
        <v>0</v>
      </c>
      <c r="O23" s="73">
        <f>IF(K23&gt;='V+G Rechnung'!$C$6,N23/(K23-F23+1),0)</f>
        <v>0</v>
      </c>
      <c r="P23" s="59" t="b">
        <v>0</v>
      </c>
      <c r="Q23" s="58" t="str">
        <f>IF((P23=FALSE),"",IF(G23="Spindel",Parameter!$B$58,Parameter!$B$59))</f>
        <v/>
      </c>
      <c r="R23" s="58"/>
      <c r="S23" s="58">
        <f t="shared" si="2"/>
        <v>0</v>
      </c>
      <c r="T23" s="71" t="str">
        <f>IF(B23="","",IF(S23&gt;='V+G Rechnung'!$C$6,S23-'V+G Rechnung'!$C$6+1,""))</f>
        <v/>
      </c>
      <c r="U23" s="73">
        <f>IF((P23=FALSE),0,IF(G23="Spindel",Parameter!$C$58/10000*E23,Parameter!$C$59/10000*E23))</f>
        <v>0</v>
      </c>
      <c r="V23" s="74"/>
      <c r="W23" s="75">
        <f>IF(S23&gt;='V+G Rechnung'!$C$6,IF(OR(V23&gt;0,U23=""),V23/(S23-F23+1),U23/(S23-F23+1)),0)</f>
        <v>0</v>
      </c>
      <c r="X23" s="59" t="b">
        <v>0</v>
      </c>
      <c r="Y23" s="76"/>
      <c r="Z23" s="58" t="str">
        <f>IF(OR(X23=FALSE),"",IF(G23="Spindel",Parameter!$B$56,Parameter!$B$57))</f>
        <v/>
      </c>
      <c r="AA23" s="58"/>
      <c r="AB23" s="58">
        <f t="shared" si="3"/>
        <v>0</v>
      </c>
      <c r="AC23" s="71" t="str">
        <f>IF(X23=FALSE,"",IF(AB23&gt;='V+G Rechnung'!$C$6,AB23-'V+G Rechnung'!$C$6+1,""))</f>
        <v/>
      </c>
      <c r="AD23" s="73">
        <f>IF((X23=FALSE),0,IF(G23="Spindel",Parameter!$C$56/10000*E23,Parameter!$C$57/10000*E23))</f>
        <v>0</v>
      </c>
      <c r="AE23" s="74"/>
      <c r="AF23" s="73">
        <f>IF(AB23&gt;='V+G Rechnung'!$C$6,IF(AE23&gt;0,AE23/(AB23-Y23+1),AD23/(AB23-Y23+1)),0)</f>
        <v>0</v>
      </c>
      <c r="AG23" s="59" t="b">
        <v>0</v>
      </c>
      <c r="AH23" s="76"/>
      <c r="AI23" s="58" t="str">
        <f>IF((AG23=FALSE),"",Parameter!$B$54)</f>
        <v/>
      </c>
      <c r="AJ23" s="58"/>
      <c r="AK23" s="58">
        <f t="shared" si="4"/>
        <v>0</v>
      </c>
      <c r="AL23" s="71" t="str">
        <f>IF(AG23=FALSE,"",IF(AK23&gt;='V+G Rechnung'!$C$6,AK23-'V+G Rechnung'!$C$6+1,""))</f>
        <v/>
      </c>
      <c r="AM23" s="73">
        <f>IF((AG23=FALSE),0,Parameter!$C$54/10000*E23)</f>
        <v>0</v>
      </c>
      <c r="AN23" s="74"/>
      <c r="AO23" s="73">
        <f>IF(AK23&gt;='V+G Rechnung'!$C$6,IF(AN23&gt;0,AN23/(AK23-AH23+1),AM23/(AK23-AH23+1)),0)</f>
        <v>0</v>
      </c>
      <c r="AP23" s="59" t="b">
        <v>0</v>
      </c>
      <c r="AQ23" s="58"/>
      <c r="AR23" s="58" t="str">
        <f>IF((AP23=FALSE),"",Parameter!$B$55)</f>
        <v/>
      </c>
      <c r="AS23" s="58"/>
      <c r="AT23" s="58">
        <f t="shared" si="5"/>
        <v>0</v>
      </c>
      <c r="AU23" s="71" t="str">
        <f>IF(AP23=FALSE,"",IF(AT23&gt;='V+G Rechnung'!$C$6,AT23-'V+G Rechnung'!$C$6+1,""))</f>
        <v/>
      </c>
      <c r="AV23" s="73">
        <f>IF((AP23=FALSE),0,Parameter!$C$55/10000*E23)</f>
        <v>0</v>
      </c>
      <c r="AW23" s="74"/>
      <c r="AX23" s="75">
        <f>IF(AT23&gt;='V+G Rechnung'!$C$6,IF(AW23&gt;0,AW23/(AT23-AQ23+1),AV23/(AT23-AQ23+1)),0)</f>
        <v>0</v>
      </c>
    </row>
    <row r="24" spans="1:50" ht="13.5" customHeight="1">
      <c r="A24" s="58" t="str">
        <f t="shared" si="6"/>
        <v/>
      </c>
      <c r="B24" s="8"/>
      <c r="C24" s="8"/>
      <c r="D24" s="77"/>
      <c r="E24" s="70"/>
      <c r="F24" s="58"/>
      <c r="G24" s="58"/>
      <c r="H24" s="70"/>
      <c r="I24" s="59" t="str">
        <f>IF(OR(B24="",G24=""),"",IF(G24="Spindel",Parameter!$B$58,Parameter!$B$59))</f>
        <v/>
      </c>
      <c r="J24" s="58"/>
      <c r="K24" s="58">
        <f t="shared" si="0"/>
        <v>0</v>
      </c>
      <c r="L24" s="71" t="str">
        <f>IF(B24="","",IF(K24&gt;='V+G Rechnung'!$C$6,K24-'V+G Rechnung'!$C$6+1,""))</f>
        <v/>
      </c>
      <c r="M24" s="72"/>
      <c r="N24" s="73">
        <f t="shared" si="1"/>
        <v>0</v>
      </c>
      <c r="O24" s="73">
        <f>IF(K24&gt;='V+G Rechnung'!$C$6,N24/(K24-F24+1),0)</f>
        <v>0</v>
      </c>
      <c r="P24" s="59" t="b">
        <v>0</v>
      </c>
      <c r="Q24" s="58" t="str">
        <f>IF((P24=FALSE),"",IF(G24="Spindel",Parameter!$B$58,Parameter!$B$59))</f>
        <v/>
      </c>
      <c r="R24" s="58"/>
      <c r="S24" s="58">
        <f t="shared" si="2"/>
        <v>0</v>
      </c>
      <c r="T24" s="71" t="str">
        <f>IF(B24="","",IF(S24&gt;='V+G Rechnung'!$C$6,S24-'V+G Rechnung'!$C$6+1,""))</f>
        <v/>
      </c>
      <c r="U24" s="73">
        <f>IF((P24=FALSE),0,IF(G24="Spindel",Parameter!$C$58/10000*E24,Parameter!$C$59/10000*E24))</f>
        <v>0</v>
      </c>
      <c r="V24" s="74"/>
      <c r="W24" s="75">
        <f>IF(S24&gt;='V+G Rechnung'!$C$6,IF(OR(V24&gt;0,U24=""),V24/(S24-F24+1),U24/(S24-F24+1)),0)</f>
        <v>0</v>
      </c>
      <c r="X24" s="59" t="b">
        <v>0</v>
      </c>
      <c r="Y24" s="76"/>
      <c r="Z24" s="58" t="str">
        <f>IF(OR(X24=FALSE),"",IF(G24="Spindel",Parameter!$B$56,Parameter!$B$57))</f>
        <v/>
      </c>
      <c r="AA24" s="58"/>
      <c r="AB24" s="58">
        <f t="shared" si="3"/>
        <v>0</v>
      </c>
      <c r="AC24" s="71" t="str">
        <f>IF(X24=FALSE,"",IF(AB24&gt;='V+G Rechnung'!$C$6,AB24-'V+G Rechnung'!$C$6+1,""))</f>
        <v/>
      </c>
      <c r="AD24" s="73">
        <f>IF((X24=FALSE),0,IF(G24="Spindel",Parameter!$C$56/10000*E24,Parameter!$C$57/10000*E24))</f>
        <v>0</v>
      </c>
      <c r="AE24" s="74"/>
      <c r="AF24" s="73">
        <f>IF(AB24&gt;='V+G Rechnung'!$C$6,IF(AE24&gt;0,AE24/(AB24-Y24+1),AD24/(AB24-Y24+1)),0)</f>
        <v>0</v>
      </c>
      <c r="AG24" s="59" t="b">
        <v>0</v>
      </c>
      <c r="AH24" s="76"/>
      <c r="AI24" s="58" t="str">
        <f>IF((AG24=FALSE),"",Parameter!$B$54)</f>
        <v/>
      </c>
      <c r="AJ24" s="58"/>
      <c r="AK24" s="58">
        <f t="shared" si="4"/>
        <v>0</v>
      </c>
      <c r="AL24" s="71" t="str">
        <f>IF(AG24=FALSE,"",IF(AK24&gt;='V+G Rechnung'!$C$6,AK24-'V+G Rechnung'!$C$6+1,""))</f>
        <v/>
      </c>
      <c r="AM24" s="73">
        <f>IF((AG24=FALSE),0,Parameter!$C$54/10000*E24)</f>
        <v>0</v>
      </c>
      <c r="AN24" s="74"/>
      <c r="AO24" s="73">
        <f>IF(AK24&gt;='V+G Rechnung'!$C$6,IF(AN24&gt;0,AN24/(AK24-AH24+1),AM24/(AK24-AH24+1)),0)</f>
        <v>0</v>
      </c>
      <c r="AP24" s="59" t="b">
        <v>0</v>
      </c>
      <c r="AQ24" s="58"/>
      <c r="AR24" s="58" t="str">
        <f>IF((AP24=FALSE),"",Parameter!$B$55)</f>
        <v/>
      </c>
      <c r="AS24" s="58"/>
      <c r="AT24" s="58">
        <f t="shared" si="5"/>
        <v>0</v>
      </c>
      <c r="AU24" s="71" t="str">
        <f>IF(AP24=FALSE,"",IF(AT24&gt;='V+G Rechnung'!$C$6,AT24-'V+G Rechnung'!$C$6+1,""))</f>
        <v/>
      </c>
      <c r="AV24" s="73">
        <f>IF((AP24=FALSE),0,Parameter!$C$55/10000*E24)</f>
        <v>0</v>
      </c>
      <c r="AW24" s="74"/>
      <c r="AX24" s="75">
        <f>IF(AT24&gt;='V+G Rechnung'!$C$6,IF(AW24&gt;0,AW24/(AT24-AQ24+1),AV24/(AT24-AQ24+1)),0)</f>
        <v>0</v>
      </c>
    </row>
    <row r="25" spans="1:50" ht="13.5" customHeight="1">
      <c r="A25" s="58" t="str">
        <f t="shared" si="6"/>
        <v/>
      </c>
      <c r="B25" s="8"/>
      <c r="C25" s="8"/>
      <c r="D25" s="77"/>
      <c r="E25" s="70"/>
      <c r="F25" s="58"/>
      <c r="G25" s="58"/>
      <c r="H25" s="70"/>
      <c r="I25" s="59" t="str">
        <f>IF(OR(B25="",G25=""),"",IF(G25="Spindel",Parameter!$B$58,Parameter!$B$59))</f>
        <v/>
      </c>
      <c r="J25" s="58"/>
      <c r="K25" s="58">
        <f t="shared" si="0"/>
        <v>0</v>
      </c>
      <c r="L25" s="71" t="str">
        <f>IF(B25="","",IF(K25&gt;='V+G Rechnung'!$C$6,K25-'V+G Rechnung'!$C$6+1,""))</f>
        <v/>
      </c>
      <c r="M25" s="72"/>
      <c r="N25" s="73">
        <f t="shared" si="1"/>
        <v>0</v>
      </c>
      <c r="O25" s="73">
        <f>IF(K25&gt;='V+G Rechnung'!$C$6,N25/(K25-F25+1),0)</f>
        <v>0</v>
      </c>
      <c r="P25" s="59" t="b">
        <v>0</v>
      </c>
      <c r="Q25" s="58" t="str">
        <f>IF((P25=FALSE),"",IF(G25="Spindel",Parameter!$B$58,Parameter!$B$59))</f>
        <v/>
      </c>
      <c r="R25" s="58"/>
      <c r="S25" s="58">
        <f t="shared" si="2"/>
        <v>0</v>
      </c>
      <c r="T25" s="71" t="str">
        <f>IF(B25="","",IF(S25&gt;='V+G Rechnung'!$C$6,S25-'V+G Rechnung'!$C$6+1,""))</f>
        <v/>
      </c>
      <c r="U25" s="73">
        <f>IF((P25=FALSE),0,IF(G25="Spindel",Parameter!$C$58/10000*E25,Parameter!$C$59/10000*E25))</f>
        <v>0</v>
      </c>
      <c r="V25" s="74"/>
      <c r="W25" s="75">
        <f>IF(S25&gt;='V+G Rechnung'!$C$6,IF(OR(V25&gt;0,U25=""),V25/(S25-F25+1),U25/(S25-F25+1)),0)</f>
        <v>0</v>
      </c>
      <c r="X25" s="59" t="b">
        <v>0</v>
      </c>
      <c r="Y25" s="76"/>
      <c r="Z25" s="58" t="str">
        <f>IF(OR(X25=FALSE),"",IF(G25="Spindel",Parameter!$B$56,Parameter!$B$57))</f>
        <v/>
      </c>
      <c r="AA25" s="58"/>
      <c r="AB25" s="58">
        <f t="shared" si="3"/>
        <v>0</v>
      </c>
      <c r="AC25" s="71" t="str">
        <f>IF(X25=FALSE,"",IF(AB25&gt;='V+G Rechnung'!$C$6,AB25-'V+G Rechnung'!$C$6+1,""))</f>
        <v/>
      </c>
      <c r="AD25" s="73">
        <f>IF((X25=FALSE),0,IF(G25="Spindel",Parameter!$C$56/10000*E25,Parameter!$C$57/10000*E25))</f>
        <v>0</v>
      </c>
      <c r="AE25" s="74"/>
      <c r="AF25" s="73">
        <f>IF(AB25&gt;='V+G Rechnung'!$C$6,IF(AE25&gt;0,AE25/(AB25-Y25+1),AD25/(AB25-Y25+1)),0)</f>
        <v>0</v>
      </c>
      <c r="AG25" s="59" t="b">
        <v>0</v>
      </c>
      <c r="AH25" s="76"/>
      <c r="AI25" s="58" t="str">
        <f>IF((AG25=FALSE),"",Parameter!$B$54)</f>
        <v/>
      </c>
      <c r="AJ25" s="58"/>
      <c r="AK25" s="58">
        <f t="shared" si="4"/>
        <v>0</v>
      </c>
      <c r="AL25" s="71" t="str">
        <f>IF(AG25=FALSE,"",IF(AK25&gt;='V+G Rechnung'!$C$6,AK25-'V+G Rechnung'!$C$6+1,""))</f>
        <v/>
      </c>
      <c r="AM25" s="73">
        <f>IF((AG25=FALSE),0,Parameter!$C$54/10000*E25)</f>
        <v>0</v>
      </c>
      <c r="AN25" s="74"/>
      <c r="AO25" s="73">
        <f>IF(AK25&gt;='V+G Rechnung'!$C$6,IF(AN25&gt;0,AN25/(AK25-AH25+1),AM25/(AK25-AH25+1)),0)</f>
        <v>0</v>
      </c>
      <c r="AP25" s="59" t="b">
        <v>0</v>
      </c>
      <c r="AQ25" s="58"/>
      <c r="AR25" s="58" t="str">
        <f>IF((AP25=FALSE),"",Parameter!$B$55)</f>
        <v/>
      </c>
      <c r="AS25" s="58"/>
      <c r="AT25" s="58">
        <f t="shared" si="5"/>
        <v>0</v>
      </c>
      <c r="AU25" s="71" t="str">
        <f>IF(AP25=FALSE,"",IF(AT25&gt;='V+G Rechnung'!$C$6,AT25-'V+G Rechnung'!$C$6+1,""))</f>
        <v/>
      </c>
      <c r="AV25" s="73">
        <f>IF((AP25=FALSE),0,Parameter!$C$55/10000*E25)</f>
        <v>0</v>
      </c>
      <c r="AW25" s="74"/>
      <c r="AX25" s="75">
        <f>IF(AT25&gt;='V+G Rechnung'!$C$6,IF(AW25&gt;0,AW25/(AT25-AQ25+1),AV25/(AT25-AQ25+1)),0)</f>
        <v>0</v>
      </c>
    </row>
    <row r="26" spans="1:50" ht="13.5" customHeight="1">
      <c r="A26" s="58" t="str">
        <f t="shared" si="6"/>
        <v/>
      </c>
      <c r="B26" s="8"/>
      <c r="C26" s="8"/>
      <c r="D26" s="77"/>
      <c r="E26" s="70"/>
      <c r="F26" s="58"/>
      <c r="G26" s="58"/>
      <c r="H26" s="70"/>
      <c r="I26" s="59" t="str">
        <f>IF(OR(B26="",G26=""),"",IF(G26="Spindel",Parameter!$B$58,Parameter!$B$59))</f>
        <v/>
      </c>
      <c r="J26" s="58"/>
      <c r="K26" s="58">
        <f t="shared" si="0"/>
        <v>0</v>
      </c>
      <c r="L26" s="71" t="str">
        <f>IF(B26="","",IF(K26&gt;='V+G Rechnung'!$C$6,K26-'V+G Rechnung'!$C$6+1,""))</f>
        <v/>
      </c>
      <c r="M26" s="72"/>
      <c r="N26" s="73">
        <f t="shared" si="1"/>
        <v>0</v>
      </c>
      <c r="O26" s="73">
        <f>IF(K26&gt;='V+G Rechnung'!$C$6,N26/(K26-F26+1),0)</f>
        <v>0</v>
      </c>
      <c r="P26" s="59" t="b">
        <v>0</v>
      </c>
      <c r="Q26" s="58" t="str">
        <f>IF((P26=FALSE),"",IF(G26="Spindel",Parameter!$B$58,Parameter!$B$59))</f>
        <v/>
      </c>
      <c r="R26" s="58"/>
      <c r="S26" s="58">
        <f t="shared" si="2"/>
        <v>0</v>
      </c>
      <c r="T26" s="71" t="str">
        <f>IF(B26="","",IF(S26&gt;='V+G Rechnung'!$C$6,S26-'V+G Rechnung'!$C$6+1,""))</f>
        <v/>
      </c>
      <c r="U26" s="73">
        <f>IF((P26=FALSE),0,IF(G26="Spindel",Parameter!$C$58/10000*E26,Parameter!$C$59/10000*E26))</f>
        <v>0</v>
      </c>
      <c r="V26" s="74"/>
      <c r="W26" s="75">
        <f>IF(S26&gt;='V+G Rechnung'!$C$6,IF(OR(V26&gt;0,U26=""),V26/(S26-F26+1),U26/(S26-F26+1)),0)</f>
        <v>0</v>
      </c>
      <c r="X26" s="59" t="b">
        <v>0</v>
      </c>
      <c r="Y26" s="76"/>
      <c r="Z26" s="58" t="str">
        <f>IF(OR(X26=FALSE),"",IF(G26="Spindel",Parameter!$B$56,Parameter!$B$57))</f>
        <v/>
      </c>
      <c r="AA26" s="58"/>
      <c r="AB26" s="58">
        <f t="shared" si="3"/>
        <v>0</v>
      </c>
      <c r="AC26" s="71" t="str">
        <f>IF(X26=FALSE,"",IF(AB26&gt;='V+G Rechnung'!$C$6,AB26-'V+G Rechnung'!$C$6+1,""))</f>
        <v/>
      </c>
      <c r="AD26" s="73">
        <f>IF((X26=FALSE),0,IF(G26="Spindel",Parameter!$C$56/10000*E26,Parameter!$C$57/10000*E26))</f>
        <v>0</v>
      </c>
      <c r="AE26" s="74"/>
      <c r="AF26" s="73">
        <f>IF(AB26&gt;='V+G Rechnung'!$C$6,IF(AE26&gt;0,AE26/(AB26-Y26+1),AD26/(AB26-Y26+1)),0)</f>
        <v>0</v>
      </c>
      <c r="AG26" s="59" t="b">
        <v>0</v>
      </c>
      <c r="AH26" s="76"/>
      <c r="AI26" s="58" t="str">
        <f>IF((AG26=FALSE),"",Parameter!$B$54)</f>
        <v/>
      </c>
      <c r="AJ26" s="58"/>
      <c r="AK26" s="58">
        <f t="shared" si="4"/>
        <v>0</v>
      </c>
      <c r="AL26" s="71" t="str">
        <f>IF(AG26=FALSE,"",IF(AK26&gt;='V+G Rechnung'!$C$6,AK26-'V+G Rechnung'!$C$6+1,""))</f>
        <v/>
      </c>
      <c r="AM26" s="73">
        <f>IF((AG26=FALSE),0,Parameter!$C$54/10000*E26)</f>
        <v>0</v>
      </c>
      <c r="AN26" s="74"/>
      <c r="AO26" s="73">
        <f>IF(AK26&gt;='V+G Rechnung'!$C$6,IF(AN26&gt;0,AN26/(AK26-AH26+1),AM26/(AK26-AH26+1)),0)</f>
        <v>0</v>
      </c>
      <c r="AP26" s="59" t="b">
        <v>0</v>
      </c>
      <c r="AQ26" s="58"/>
      <c r="AR26" s="58" t="str">
        <f>IF((AP26=FALSE),"",Parameter!$B$55)</f>
        <v/>
      </c>
      <c r="AS26" s="58"/>
      <c r="AT26" s="58">
        <f t="shared" si="5"/>
        <v>0</v>
      </c>
      <c r="AU26" s="71" t="str">
        <f>IF(AP26=FALSE,"",IF(AT26&gt;='V+G Rechnung'!$C$6,AT26-'V+G Rechnung'!$C$6+1,""))</f>
        <v/>
      </c>
      <c r="AV26" s="73">
        <f>IF((AP26=FALSE),0,Parameter!$C$55/10000*E26)</f>
        <v>0</v>
      </c>
      <c r="AW26" s="74"/>
      <c r="AX26" s="75">
        <f>IF(AT26&gt;='V+G Rechnung'!$C$6,IF(AW26&gt;0,AW26/(AT26-AQ26+1),AV26/(AT26-AQ26+1)),0)</f>
        <v>0</v>
      </c>
    </row>
    <row r="27" spans="1:50" ht="13.5" customHeight="1">
      <c r="A27" s="58" t="str">
        <f t="shared" si="6"/>
        <v/>
      </c>
      <c r="B27" s="8"/>
      <c r="C27" s="8"/>
      <c r="D27" s="77"/>
      <c r="E27" s="70"/>
      <c r="F27" s="58"/>
      <c r="G27" s="58"/>
      <c r="H27" s="70"/>
      <c r="I27" s="59" t="str">
        <f>IF(OR(B27="",G27=""),"",IF(G27="Spindel",Parameter!$B$58,Parameter!$B$59))</f>
        <v/>
      </c>
      <c r="J27" s="58"/>
      <c r="K27" s="58">
        <f t="shared" si="0"/>
        <v>0</v>
      </c>
      <c r="L27" s="71" t="str">
        <f>IF(B27="","",IF(K27&gt;='V+G Rechnung'!$C$6,K27-'V+G Rechnung'!$C$6+1,""))</f>
        <v/>
      </c>
      <c r="M27" s="72"/>
      <c r="N27" s="73">
        <f t="shared" si="1"/>
        <v>0</v>
      </c>
      <c r="O27" s="73">
        <f>IF(K27&gt;='V+G Rechnung'!$C$6,N27/(K27-F27+1),0)</f>
        <v>0</v>
      </c>
      <c r="P27" s="59" t="b">
        <v>0</v>
      </c>
      <c r="Q27" s="58" t="str">
        <f>IF((P27=FALSE),"",IF(G27="Spindel",Parameter!$B$58,Parameter!$B$59))</f>
        <v/>
      </c>
      <c r="R27" s="58"/>
      <c r="S27" s="58">
        <f t="shared" si="2"/>
        <v>0</v>
      </c>
      <c r="T27" s="71" t="str">
        <f>IF(B27="","",IF(S27&gt;='V+G Rechnung'!$C$6,S27-'V+G Rechnung'!$C$6+1,""))</f>
        <v/>
      </c>
      <c r="U27" s="73">
        <f>IF((P27=FALSE),0,IF(G27="Spindel",Parameter!$C$58/10000*E27,Parameter!$C$59/10000*E27))</f>
        <v>0</v>
      </c>
      <c r="V27" s="74"/>
      <c r="W27" s="75">
        <f>IF(S27&gt;='V+G Rechnung'!$C$6,IF(OR(V27&gt;0,U27=""),V27/(S27-F27+1),U27/(S27-F27+1)),0)</f>
        <v>0</v>
      </c>
      <c r="X27" s="59" t="b">
        <v>0</v>
      </c>
      <c r="Y27" s="76"/>
      <c r="Z27" s="58" t="str">
        <f>IF(OR(X27=FALSE),"",IF(G27="Spindel",Parameter!$B$56,Parameter!$B$57))</f>
        <v/>
      </c>
      <c r="AA27" s="58"/>
      <c r="AB27" s="58">
        <f t="shared" si="3"/>
        <v>0</v>
      </c>
      <c r="AC27" s="71" t="str">
        <f>IF(X27=FALSE,"",IF(AB27&gt;='V+G Rechnung'!$C$6,AB27-'V+G Rechnung'!$C$6+1,""))</f>
        <v/>
      </c>
      <c r="AD27" s="73">
        <f>IF((X27=FALSE),0,IF(G27="Spindel",Parameter!$C$56/10000*E27,Parameter!$C$57/10000*E27))</f>
        <v>0</v>
      </c>
      <c r="AE27" s="74"/>
      <c r="AF27" s="73">
        <f>IF(AB27&gt;='V+G Rechnung'!$C$6,IF(AE27&gt;0,AE27/(AB27-Y27+1),AD27/(AB27-Y27+1)),0)</f>
        <v>0</v>
      </c>
      <c r="AG27" s="59" t="b">
        <v>0</v>
      </c>
      <c r="AH27" s="76"/>
      <c r="AI27" s="58" t="str">
        <f>IF((AG27=FALSE),"",Parameter!$B$54)</f>
        <v/>
      </c>
      <c r="AJ27" s="58"/>
      <c r="AK27" s="58">
        <f t="shared" si="4"/>
        <v>0</v>
      </c>
      <c r="AL27" s="71" t="str">
        <f>IF(AG27=FALSE,"",IF(AK27&gt;='V+G Rechnung'!$C$6,AK27-'V+G Rechnung'!$C$6+1,""))</f>
        <v/>
      </c>
      <c r="AM27" s="73">
        <f>IF((AG27=FALSE),0,Parameter!$C$54/10000*E27)</f>
        <v>0</v>
      </c>
      <c r="AN27" s="74"/>
      <c r="AO27" s="73">
        <f>IF(AK27&gt;='V+G Rechnung'!$C$6,IF(AN27&gt;0,AN27/(AK27-AH27+1),AM27/(AK27-AH27+1)),0)</f>
        <v>0</v>
      </c>
      <c r="AP27" s="59" t="b">
        <v>0</v>
      </c>
      <c r="AQ27" s="58"/>
      <c r="AR27" s="58" t="str">
        <f>IF((AP27=FALSE),"",Parameter!$B$55)</f>
        <v/>
      </c>
      <c r="AS27" s="58"/>
      <c r="AT27" s="58">
        <f t="shared" si="5"/>
        <v>0</v>
      </c>
      <c r="AU27" s="71" t="str">
        <f>IF(AP27=FALSE,"",IF(AT27&gt;='V+G Rechnung'!$C$6,AT27-'V+G Rechnung'!$C$6+1,""))</f>
        <v/>
      </c>
      <c r="AV27" s="73">
        <f>IF((AP27=FALSE),0,Parameter!$C$55/10000*E27)</f>
        <v>0</v>
      </c>
      <c r="AW27" s="74"/>
      <c r="AX27" s="75">
        <f>IF(AT27&gt;='V+G Rechnung'!$C$6,IF(AW27&gt;0,AW27/(AT27-AQ27+1),AV27/(AT27-AQ27+1)),0)</f>
        <v>0</v>
      </c>
    </row>
    <row r="28" spans="1:50" ht="13.5" customHeight="1">
      <c r="A28" s="58" t="str">
        <f t="shared" si="6"/>
        <v/>
      </c>
      <c r="B28" s="8"/>
      <c r="C28" s="8"/>
      <c r="D28" s="77"/>
      <c r="E28" s="70"/>
      <c r="F28" s="58"/>
      <c r="G28" s="58"/>
      <c r="H28" s="70"/>
      <c r="I28" s="59" t="str">
        <f>IF(OR(B28="",G28=""),"",IF(G28="Spindel",Parameter!$B$58,Parameter!$B$59))</f>
        <v/>
      </c>
      <c r="J28" s="58"/>
      <c r="K28" s="58">
        <f t="shared" si="0"/>
        <v>0</v>
      </c>
      <c r="L28" s="71" t="str">
        <f>IF(B28="","",IF(K28&gt;='V+G Rechnung'!$C$6,K28-'V+G Rechnung'!$C$6+1,""))</f>
        <v/>
      </c>
      <c r="M28" s="72"/>
      <c r="N28" s="73">
        <f t="shared" si="1"/>
        <v>0</v>
      </c>
      <c r="O28" s="73">
        <f>IF(K28&gt;='V+G Rechnung'!$C$6,N28/(K28-F28+1),0)</f>
        <v>0</v>
      </c>
      <c r="P28" s="59" t="b">
        <v>0</v>
      </c>
      <c r="Q28" s="58" t="str">
        <f>IF((P28=FALSE),"",IF(G28="Spindel",Parameter!$B$58,Parameter!$B$59))</f>
        <v/>
      </c>
      <c r="R28" s="58"/>
      <c r="S28" s="58">
        <f t="shared" si="2"/>
        <v>0</v>
      </c>
      <c r="T28" s="71" t="str">
        <f>IF(B28="","",IF(S28&gt;='V+G Rechnung'!$C$6,S28-'V+G Rechnung'!$C$6+1,""))</f>
        <v/>
      </c>
      <c r="U28" s="73">
        <f>IF((P28=FALSE),0,IF(G28="Spindel",Parameter!$C$58/10000*E28,Parameter!$C$59/10000*E28))</f>
        <v>0</v>
      </c>
      <c r="V28" s="74"/>
      <c r="W28" s="75">
        <f>IF(S28&gt;='V+G Rechnung'!$C$6,IF(OR(V28&gt;0,U28=""),V28/(S28-F28+1),U28/(S28-F28+1)),0)</f>
        <v>0</v>
      </c>
      <c r="X28" s="59" t="b">
        <v>0</v>
      </c>
      <c r="Y28" s="76"/>
      <c r="Z28" s="58" t="str">
        <f>IF(OR(X28=FALSE),"",IF(G28="Spindel",Parameter!$B$56,Parameter!$B$57))</f>
        <v/>
      </c>
      <c r="AA28" s="58"/>
      <c r="AB28" s="58">
        <f t="shared" si="3"/>
        <v>0</v>
      </c>
      <c r="AC28" s="71" t="str">
        <f>IF(X28=FALSE,"",IF(AB28&gt;='V+G Rechnung'!$C$6,AB28-'V+G Rechnung'!$C$6+1,""))</f>
        <v/>
      </c>
      <c r="AD28" s="73">
        <f>IF((X28=FALSE),0,IF(G28="Spindel",Parameter!$C$56/10000*E28,Parameter!$C$57/10000*E28))</f>
        <v>0</v>
      </c>
      <c r="AE28" s="74"/>
      <c r="AF28" s="73">
        <f>IF(AB28&gt;='V+G Rechnung'!$C$6,IF(AE28&gt;0,AE28/(AB28-Y28+1),AD28/(AB28-Y28+1)),0)</f>
        <v>0</v>
      </c>
      <c r="AG28" s="59" t="b">
        <v>0</v>
      </c>
      <c r="AH28" s="76"/>
      <c r="AI28" s="58" t="str">
        <f>IF((AG28=FALSE),"",Parameter!$B$54)</f>
        <v/>
      </c>
      <c r="AJ28" s="58"/>
      <c r="AK28" s="58">
        <f t="shared" si="4"/>
        <v>0</v>
      </c>
      <c r="AL28" s="71" t="str">
        <f>IF(AG28=FALSE,"",IF(AK28&gt;='V+G Rechnung'!$C$6,AK28-'V+G Rechnung'!$C$6+1,""))</f>
        <v/>
      </c>
      <c r="AM28" s="73">
        <f>IF((AG28=FALSE),0,Parameter!$C$54/10000*E28)</f>
        <v>0</v>
      </c>
      <c r="AN28" s="74"/>
      <c r="AO28" s="73">
        <f>IF(AK28&gt;='V+G Rechnung'!$C$6,IF(AN28&gt;0,AN28/(AK28-AH28+1),AM28/(AK28-AH28+1)),0)</f>
        <v>0</v>
      </c>
      <c r="AP28" s="59" t="b">
        <v>0</v>
      </c>
      <c r="AQ28" s="58"/>
      <c r="AR28" s="58" t="str">
        <f>IF((AP28=FALSE),"",Parameter!$B$55)</f>
        <v/>
      </c>
      <c r="AS28" s="58"/>
      <c r="AT28" s="58">
        <f t="shared" si="5"/>
        <v>0</v>
      </c>
      <c r="AU28" s="71" t="str">
        <f>IF(AP28=FALSE,"",IF(AT28&gt;='V+G Rechnung'!$C$6,AT28-'V+G Rechnung'!$C$6+1,""))</f>
        <v/>
      </c>
      <c r="AV28" s="73">
        <f>IF((AP28=FALSE),0,Parameter!$C$55/10000*E28)</f>
        <v>0</v>
      </c>
      <c r="AW28" s="74"/>
      <c r="AX28" s="75">
        <f>IF(AT28&gt;='V+G Rechnung'!$C$6,IF(AW28&gt;0,AW28/(AT28-AQ28+1),AV28/(AT28-AQ28+1)),0)</f>
        <v>0</v>
      </c>
    </row>
    <row r="29" spans="1:50" ht="13.5" customHeight="1">
      <c r="A29" s="58" t="str">
        <f t="shared" si="6"/>
        <v/>
      </c>
      <c r="B29" s="8"/>
      <c r="C29" s="8"/>
      <c r="D29" s="77"/>
      <c r="E29" s="70"/>
      <c r="F29" s="58"/>
      <c r="G29" s="58"/>
      <c r="H29" s="70"/>
      <c r="I29" s="59" t="str">
        <f>IF(OR(B29="",G29=""),"",IF(G29="Spindel",Parameter!$B$58,Parameter!$B$59))</f>
        <v/>
      </c>
      <c r="J29" s="58"/>
      <c r="K29" s="58">
        <f t="shared" si="0"/>
        <v>0</v>
      </c>
      <c r="L29" s="71" t="str">
        <f>IF(B29="","",IF(K29&gt;='V+G Rechnung'!$C$6,K29-'V+G Rechnung'!$C$6+1,""))</f>
        <v/>
      </c>
      <c r="M29" s="72"/>
      <c r="N29" s="73">
        <f t="shared" si="1"/>
        <v>0</v>
      </c>
      <c r="O29" s="73">
        <f>IF(K29&gt;='V+G Rechnung'!$C$6,N29/(K29-F29+1),0)</f>
        <v>0</v>
      </c>
      <c r="P29" s="59" t="b">
        <v>0</v>
      </c>
      <c r="Q29" s="58" t="str">
        <f>IF((P29=FALSE),"",IF(G29="Spindel",Parameter!$B$58,Parameter!$B$59))</f>
        <v/>
      </c>
      <c r="R29" s="58"/>
      <c r="S29" s="58">
        <f t="shared" si="2"/>
        <v>0</v>
      </c>
      <c r="T29" s="71" t="str">
        <f>IF(B29="","",IF(S29&gt;='V+G Rechnung'!$C$6,S29-'V+G Rechnung'!$C$6+1,""))</f>
        <v/>
      </c>
      <c r="U29" s="73">
        <f>IF((P29=FALSE),0,IF(G29="Spindel",Parameter!$C$58/10000*E29,Parameter!$C$59/10000*E29))</f>
        <v>0</v>
      </c>
      <c r="V29" s="74"/>
      <c r="W29" s="75">
        <f>IF(S29&gt;='V+G Rechnung'!$C$6,IF(OR(V29&gt;0,U29=""),V29/(S29-F29+1),U29/(S29-F29+1)),0)</f>
        <v>0</v>
      </c>
      <c r="X29" s="59" t="b">
        <v>0</v>
      </c>
      <c r="Y29" s="76"/>
      <c r="Z29" s="58" t="str">
        <f>IF(OR(X29=FALSE),"",IF(G29="Spindel",Parameter!$B$56,Parameter!$B$57))</f>
        <v/>
      </c>
      <c r="AA29" s="58"/>
      <c r="AB29" s="58">
        <f t="shared" si="3"/>
        <v>0</v>
      </c>
      <c r="AC29" s="71" t="str">
        <f>IF(X29=FALSE,"",IF(AB29&gt;='V+G Rechnung'!$C$6,AB29-'V+G Rechnung'!$C$6+1,""))</f>
        <v/>
      </c>
      <c r="AD29" s="73">
        <f>IF((X29=FALSE),0,IF(G29="Spindel",Parameter!$C$56/10000*E29,Parameter!$C$57/10000*E29))</f>
        <v>0</v>
      </c>
      <c r="AE29" s="74"/>
      <c r="AF29" s="73">
        <f>IF(AB29&gt;='V+G Rechnung'!$C$6,IF(AE29&gt;0,AE29/(AB29-Y29+1),AD29/(AB29-Y29+1)),0)</f>
        <v>0</v>
      </c>
      <c r="AG29" s="59" t="b">
        <v>0</v>
      </c>
      <c r="AH29" s="76"/>
      <c r="AI29" s="58" t="str">
        <f>IF((AG29=FALSE),"",Parameter!$B$54)</f>
        <v/>
      </c>
      <c r="AJ29" s="58"/>
      <c r="AK29" s="58">
        <f t="shared" si="4"/>
        <v>0</v>
      </c>
      <c r="AL29" s="71" t="str">
        <f>IF(AG29=FALSE,"",IF(AK29&gt;='V+G Rechnung'!$C$6,AK29-'V+G Rechnung'!$C$6+1,""))</f>
        <v/>
      </c>
      <c r="AM29" s="73">
        <f>IF((AG29=FALSE),0,Parameter!$C$54/10000*E29)</f>
        <v>0</v>
      </c>
      <c r="AN29" s="74"/>
      <c r="AO29" s="73">
        <f>IF(AK29&gt;='V+G Rechnung'!$C$6,IF(AN29&gt;0,AN29/(AK29-AH29+1),AM29/(AK29-AH29+1)),0)</f>
        <v>0</v>
      </c>
      <c r="AP29" s="59" t="b">
        <v>0</v>
      </c>
      <c r="AQ29" s="58"/>
      <c r="AR29" s="58" t="str">
        <f>IF((AP29=FALSE),"",Parameter!$B$55)</f>
        <v/>
      </c>
      <c r="AS29" s="58"/>
      <c r="AT29" s="58">
        <f t="shared" si="5"/>
        <v>0</v>
      </c>
      <c r="AU29" s="71" t="str">
        <f>IF(AP29=FALSE,"",IF(AT29&gt;='V+G Rechnung'!$C$6,AT29-'V+G Rechnung'!$C$6+1,""))</f>
        <v/>
      </c>
      <c r="AV29" s="73">
        <f>IF((AP29=FALSE),0,Parameter!$C$55/10000*E29)</f>
        <v>0</v>
      </c>
      <c r="AW29" s="74"/>
      <c r="AX29" s="75">
        <f>IF(AT29&gt;='V+G Rechnung'!$C$6,IF(AW29&gt;0,AW29/(AT29-AQ29+1),AV29/(AT29-AQ29+1)),0)</f>
        <v>0</v>
      </c>
    </row>
    <row r="30" spans="1:50" ht="13.5" customHeight="1">
      <c r="A30" s="58" t="str">
        <f t="shared" si="6"/>
        <v/>
      </c>
      <c r="B30" s="8"/>
      <c r="C30" s="8"/>
      <c r="D30" s="77"/>
      <c r="E30" s="70"/>
      <c r="F30" s="58"/>
      <c r="G30" s="58"/>
      <c r="H30" s="70"/>
      <c r="I30" s="59" t="str">
        <f>IF(OR(B30="",G30=""),"",IF(G30="Spindel",Parameter!$B$58,Parameter!$B$59))</f>
        <v/>
      </c>
      <c r="J30" s="58"/>
      <c r="K30" s="58">
        <f t="shared" si="0"/>
        <v>0</v>
      </c>
      <c r="L30" s="71" t="str">
        <f>IF(B30="","",IF(K30&gt;='V+G Rechnung'!$C$6,K30-'V+G Rechnung'!$C$6+1,""))</f>
        <v/>
      </c>
      <c r="M30" s="72"/>
      <c r="N30" s="73">
        <f t="shared" si="1"/>
        <v>0</v>
      </c>
      <c r="O30" s="73">
        <f>IF(K30&gt;='V+G Rechnung'!$C$6,N30/(K30-F30+1),0)</f>
        <v>0</v>
      </c>
      <c r="P30" s="59" t="b">
        <v>0</v>
      </c>
      <c r="Q30" s="58" t="str">
        <f>IF((P30=FALSE),"",IF(G30="Spindel",Parameter!$B$58,Parameter!$B$59))</f>
        <v/>
      </c>
      <c r="R30" s="58"/>
      <c r="S30" s="58">
        <f t="shared" si="2"/>
        <v>0</v>
      </c>
      <c r="T30" s="71" t="str">
        <f>IF(B30="","",IF(S30&gt;='V+G Rechnung'!$C$6,S30-'V+G Rechnung'!$C$6+1,""))</f>
        <v/>
      </c>
      <c r="U30" s="73">
        <f>IF((P30=FALSE),0,IF(G30="Spindel",Parameter!$C$58/10000*E30,Parameter!$C$59/10000*E30))</f>
        <v>0</v>
      </c>
      <c r="V30" s="74"/>
      <c r="W30" s="75">
        <f>IF(S30&gt;='V+G Rechnung'!$C$6,IF(OR(V30&gt;0,U30=""),V30/(S30-F30+1),U30/(S30-F30+1)),0)</f>
        <v>0</v>
      </c>
      <c r="X30" s="59" t="b">
        <v>0</v>
      </c>
      <c r="Y30" s="76"/>
      <c r="Z30" s="58" t="str">
        <f>IF(OR(X30=FALSE),"",IF(G30="Spindel",Parameter!$B$56,Parameter!$B$57))</f>
        <v/>
      </c>
      <c r="AA30" s="58"/>
      <c r="AB30" s="58">
        <f t="shared" si="3"/>
        <v>0</v>
      </c>
      <c r="AC30" s="71" t="str">
        <f>IF(X30=FALSE,"",IF(AB30&gt;='V+G Rechnung'!$C$6,AB30-'V+G Rechnung'!$C$6+1,""))</f>
        <v/>
      </c>
      <c r="AD30" s="73">
        <f>IF((X30=FALSE),0,IF(G30="Spindel",Parameter!$C$56/10000*E30,Parameter!$C$57/10000*E30))</f>
        <v>0</v>
      </c>
      <c r="AE30" s="74"/>
      <c r="AF30" s="73">
        <f>IF(AB30&gt;='V+G Rechnung'!$C$6,IF(AE30&gt;0,AE30/(AB30-Y30+1),AD30/(AB30-Y30+1)),0)</f>
        <v>0</v>
      </c>
      <c r="AG30" s="59" t="b">
        <v>0</v>
      </c>
      <c r="AH30" s="76"/>
      <c r="AI30" s="58" t="str">
        <f>IF((AG30=FALSE),"",Parameter!$B$54)</f>
        <v/>
      </c>
      <c r="AJ30" s="58"/>
      <c r="AK30" s="58">
        <f t="shared" si="4"/>
        <v>0</v>
      </c>
      <c r="AL30" s="71" t="str">
        <f>IF(AG30=FALSE,"",IF(AK30&gt;='V+G Rechnung'!$C$6,AK30-'V+G Rechnung'!$C$6+1,""))</f>
        <v/>
      </c>
      <c r="AM30" s="73">
        <f>IF((AG30=FALSE),0,Parameter!$C$54/10000*E30)</f>
        <v>0</v>
      </c>
      <c r="AN30" s="74"/>
      <c r="AO30" s="73">
        <f>IF(AK30&gt;='V+G Rechnung'!$C$6,IF(AN30&gt;0,AN30/(AK30-AH30+1),AM30/(AK30-AH30+1)),0)</f>
        <v>0</v>
      </c>
      <c r="AP30" s="59" t="b">
        <v>0</v>
      </c>
      <c r="AQ30" s="58"/>
      <c r="AR30" s="58" t="str">
        <f>IF((AP30=FALSE),"",Parameter!$B$55)</f>
        <v/>
      </c>
      <c r="AS30" s="58"/>
      <c r="AT30" s="58">
        <f t="shared" si="5"/>
        <v>0</v>
      </c>
      <c r="AU30" s="71" t="str">
        <f>IF(AP30=FALSE,"",IF(AT30&gt;='V+G Rechnung'!$C$6,AT30-'V+G Rechnung'!$C$6+1,""))</f>
        <v/>
      </c>
      <c r="AV30" s="73">
        <f>IF((AP30=FALSE),0,Parameter!$C$55/10000*E30)</f>
        <v>0</v>
      </c>
      <c r="AW30" s="74"/>
      <c r="AX30" s="75">
        <f>IF(AT30&gt;='V+G Rechnung'!$C$6,IF(AW30&gt;0,AW30/(AT30-AQ30+1),AV30/(AT30-AQ30+1)),0)</f>
        <v>0</v>
      </c>
    </row>
    <row r="31" spans="1:50" ht="13.5" customHeight="1">
      <c r="A31" s="58" t="str">
        <f t="shared" si="6"/>
        <v/>
      </c>
      <c r="B31" s="8"/>
      <c r="C31" s="8"/>
      <c r="D31" s="77"/>
      <c r="E31" s="70"/>
      <c r="F31" s="58"/>
      <c r="G31" s="58"/>
      <c r="H31" s="70"/>
      <c r="I31" s="59" t="str">
        <f>IF(OR(B31="",G31=""),"",IF(G31="Spindel",Parameter!$B$58,Parameter!$B$59))</f>
        <v/>
      </c>
      <c r="J31" s="58"/>
      <c r="K31" s="58">
        <f t="shared" si="0"/>
        <v>0</v>
      </c>
      <c r="L31" s="71" t="str">
        <f>IF(B31="","",IF(K31&gt;='V+G Rechnung'!$C$6,K31-'V+G Rechnung'!$C$6+1,""))</f>
        <v/>
      </c>
      <c r="M31" s="72"/>
      <c r="N31" s="73">
        <f t="shared" si="1"/>
        <v>0</v>
      </c>
      <c r="O31" s="73">
        <f>IF(K31&gt;='V+G Rechnung'!$C$6,N31/(K31-F31+1),0)</f>
        <v>0</v>
      </c>
      <c r="P31" s="59" t="b">
        <v>0</v>
      </c>
      <c r="Q31" s="58" t="str">
        <f>IF((P31=FALSE),"",IF(G31="Spindel",Parameter!$B$58,Parameter!$B$59))</f>
        <v/>
      </c>
      <c r="R31" s="58"/>
      <c r="S31" s="58">
        <f t="shared" si="2"/>
        <v>0</v>
      </c>
      <c r="T31" s="71" t="str">
        <f>IF(B31="","",IF(S31&gt;='V+G Rechnung'!$C$6,S31-'V+G Rechnung'!$C$6+1,""))</f>
        <v/>
      </c>
      <c r="U31" s="73">
        <f>IF((P31=FALSE),0,IF(G31="Spindel",Parameter!$C$58/10000*E31,Parameter!$C$59/10000*E31))</f>
        <v>0</v>
      </c>
      <c r="V31" s="74"/>
      <c r="W31" s="75">
        <f>IF(S31&gt;='V+G Rechnung'!$C$6,IF(OR(V31&gt;0,U31=""),V31/(S31-F31+1),U31/(S31-F31+1)),0)</f>
        <v>0</v>
      </c>
      <c r="X31" s="59" t="b">
        <v>0</v>
      </c>
      <c r="Y31" s="76"/>
      <c r="Z31" s="58" t="str">
        <f>IF(OR(X31=FALSE),"",IF(G31="Spindel",Parameter!$B$56,Parameter!$B$57))</f>
        <v/>
      </c>
      <c r="AA31" s="58"/>
      <c r="AB31" s="58">
        <f t="shared" si="3"/>
        <v>0</v>
      </c>
      <c r="AC31" s="71" t="str">
        <f>IF(X31=FALSE,"",IF(AB31&gt;='V+G Rechnung'!$C$6,AB31-'V+G Rechnung'!$C$6+1,""))</f>
        <v/>
      </c>
      <c r="AD31" s="73">
        <f>IF((X31=FALSE),0,IF(G31="Spindel",Parameter!$C$56/10000*E31,Parameter!$C$57/10000*E31))</f>
        <v>0</v>
      </c>
      <c r="AE31" s="74"/>
      <c r="AF31" s="73">
        <f>IF(AB31&gt;='V+G Rechnung'!$C$6,IF(AE31&gt;0,AE31/(AB31-Y31+1),AD31/(AB31-Y31+1)),0)</f>
        <v>0</v>
      </c>
      <c r="AG31" s="59" t="b">
        <v>0</v>
      </c>
      <c r="AH31" s="76"/>
      <c r="AI31" s="58" t="str">
        <f>IF((AG31=FALSE),"",Parameter!$B$54)</f>
        <v/>
      </c>
      <c r="AJ31" s="58"/>
      <c r="AK31" s="58">
        <f t="shared" si="4"/>
        <v>0</v>
      </c>
      <c r="AL31" s="71" t="str">
        <f>IF(AG31=FALSE,"",IF(AK31&gt;='V+G Rechnung'!$C$6,AK31-'V+G Rechnung'!$C$6+1,""))</f>
        <v/>
      </c>
      <c r="AM31" s="73">
        <f>IF((AG31=FALSE),0,Parameter!$C$54/10000*E31)</f>
        <v>0</v>
      </c>
      <c r="AN31" s="74"/>
      <c r="AO31" s="73">
        <f>IF(AK31&gt;='V+G Rechnung'!$C$6,IF(AN31&gt;0,AN31/(AK31-AH31+1),AM31/(AK31-AH31+1)),0)</f>
        <v>0</v>
      </c>
      <c r="AP31" s="59" t="b">
        <v>0</v>
      </c>
      <c r="AQ31" s="58"/>
      <c r="AR31" s="58" t="str">
        <f>IF((AP31=FALSE),"",Parameter!$B$55)</f>
        <v/>
      </c>
      <c r="AS31" s="58"/>
      <c r="AT31" s="58">
        <f t="shared" si="5"/>
        <v>0</v>
      </c>
      <c r="AU31" s="71" t="str">
        <f>IF(AP31=FALSE,"",IF(AT31&gt;='V+G Rechnung'!$C$6,AT31-'V+G Rechnung'!$C$6+1,""))</f>
        <v/>
      </c>
      <c r="AV31" s="73">
        <f>IF((AP31=FALSE),0,Parameter!$C$55/10000*E31)</f>
        <v>0</v>
      </c>
      <c r="AW31" s="74"/>
      <c r="AX31" s="75">
        <f>IF(AT31&gt;='V+G Rechnung'!$C$6,IF(AW31&gt;0,AW31/(AT31-AQ31+1),AV31/(AT31-AQ31+1)),0)</f>
        <v>0</v>
      </c>
    </row>
    <row r="32" spans="1:50" ht="13.5" customHeight="1">
      <c r="A32" s="58" t="str">
        <f t="shared" si="6"/>
        <v/>
      </c>
      <c r="B32" s="8"/>
      <c r="C32" s="8"/>
      <c r="D32" s="77"/>
      <c r="E32" s="70"/>
      <c r="F32" s="58"/>
      <c r="G32" s="58"/>
      <c r="H32" s="70"/>
      <c r="I32" s="59" t="str">
        <f>IF(OR(B32="",G32=""),"",IF(G32="Spindel",Parameter!$B$58,Parameter!$B$59))</f>
        <v/>
      </c>
      <c r="J32" s="58"/>
      <c r="K32" s="58">
        <f t="shared" si="0"/>
        <v>0</v>
      </c>
      <c r="L32" s="71" t="str">
        <f>IF(B32="","",IF(K32&gt;='V+G Rechnung'!$C$6,K32-'V+G Rechnung'!$C$6+1,""))</f>
        <v/>
      </c>
      <c r="M32" s="72"/>
      <c r="N32" s="73">
        <f t="shared" si="1"/>
        <v>0</v>
      </c>
      <c r="O32" s="73">
        <f>IF(K32&gt;='V+G Rechnung'!$C$6,N32/(K32-F32+1),0)</f>
        <v>0</v>
      </c>
      <c r="P32" s="59" t="b">
        <v>0</v>
      </c>
      <c r="Q32" s="58" t="str">
        <f>IF((P32=FALSE),"",IF(G32="Spindel",Parameter!$B$58,Parameter!$B$59))</f>
        <v/>
      </c>
      <c r="R32" s="58"/>
      <c r="S32" s="58">
        <f t="shared" si="2"/>
        <v>0</v>
      </c>
      <c r="T32" s="71" t="str">
        <f>IF(B32="","",IF(S32&gt;='V+G Rechnung'!$C$6,S32-'V+G Rechnung'!$C$6+1,""))</f>
        <v/>
      </c>
      <c r="U32" s="73">
        <f>IF((P32=FALSE),0,IF(G32="Spindel",Parameter!$C$58/10000*E32,Parameter!$C$59/10000*E32))</f>
        <v>0</v>
      </c>
      <c r="V32" s="74"/>
      <c r="W32" s="75">
        <f>IF(S32&gt;='V+G Rechnung'!$C$6,IF(OR(V32&gt;0,U32=""),V32/(S32-F32+1),U32/(S32-F32+1)),0)</f>
        <v>0</v>
      </c>
      <c r="X32" s="59" t="b">
        <v>0</v>
      </c>
      <c r="Y32" s="76"/>
      <c r="Z32" s="58" t="str">
        <f>IF(OR(X32=FALSE),"",IF(G32="Spindel",Parameter!$B$56,Parameter!$B$57))</f>
        <v/>
      </c>
      <c r="AA32" s="58"/>
      <c r="AB32" s="58">
        <f t="shared" si="3"/>
        <v>0</v>
      </c>
      <c r="AC32" s="71" t="str">
        <f>IF(X32=FALSE,"",IF(AB32&gt;='V+G Rechnung'!$C$6,AB32-'V+G Rechnung'!$C$6+1,""))</f>
        <v/>
      </c>
      <c r="AD32" s="73">
        <f>IF((X32=FALSE),0,IF(G32="Spindel",Parameter!$C$56/10000*E32,Parameter!$C$57/10000*E32))</f>
        <v>0</v>
      </c>
      <c r="AE32" s="74"/>
      <c r="AF32" s="73">
        <f>IF(AB32&gt;='V+G Rechnung'!$C$6,IF(AE32&gt;0,AE32/(AB32-Y32+1),AD32/(AB32-Y32+1)),0)</f>
        <v>0</v>
      </c>
      <c r="AG32" s="59" t="b">
        <v>0</v>
      </c>
      <c r="AH32" s="76"/>
      <c r="AI32" s="58" t="str">
        <f>IF((AG32=FALSE),"",Parameter!$B$54)</f>
        <v/>
      </c>
      <c r="AJ32" s="58"/>
      <c r="AK32" s="58">
        <f t="shared" si="4"/>
        <v>0</v>
      </c>
      <c r="AL32" s="71" t="str">
        <f>IF(AG32=FALSE,"",IF(AK32&gt;='V+G Rechnung'!$C$6,AK32-'V+G Rechnung'!$C$6+1,""))</f>
        <v/>
      </c>
      <c r="AM32" s="73">
        <f>IF((AG32=FALSE),0,Parameter!$C$54/10000*E32)</f>
        <v>0</v>
      </c>
      <c r="AN32" s="74"/>
      <c r="AO32" s="73">
        <f>IF(AK32&gt;='V+G Rechnung'!$C$6,IF(AN32&gt;0,AN32/(AK32-AH32+1),AM32/(AK32-AH32+1)),0)</f>
        <v>0</v>
      </c>
      <c r="AP32" s="59" t="b">
        <v>0</v>
      </c>
      <c r="AQ32" s="58"/>
      <c r="AR32" s="58" t="str">
        <f>IF((AP32=FALSE),"",Parameter!$B$55)</f>
        <v/>
      </c>
      <c r="AS32" s="58"/>
      <c r="AT32" s="58">
        <f t="shared" si="5"/>
        <v>0</v>
      </c>
      <c r="AU32" s="71" t="str">
        <f>IF(AP32=FALSE,"",IF(AT32&gt;='V+G Rechnung'!$C$6,AT32-'V+G Rechnung'!$C$6+1,""))</f>
        <v/>
      </c>
      <c r="AV32" s="73">
        <f>IF((AP32=FALSE),0,Parameter!$C$55/10000*E32)</f>
        <v>0</v>
      </c>
      <c r="AW32" s="74"/>
      <c r="AX32" s="75">
        <f>IF(AT32&gt;='V+G Rechnung'!$C$6,IF(AW32&gt;0,AW32/(AT32-AQ32+1),AV32/(AT32-AQ32+1)),0)</f>
        <v>0</v>
      </c>
    </row>
    <row r="33" spans="1:50" ht="13.5" customHeight="1">
      <c r="A33" s="58" t="str">
        <f t="shared" si="6"/>
        <v/>
      </c>
      <c r="B33" s="8"/>
      <c r="C33" s="8"/>
      <c r="D33" s="77"/>
      <c r="E33" s="70"/>
      <c r="F33" s="58"/>
      <c r="G33" s="58"/>
      <c r="H33" s="70"/>
      <c r="I33" s="59" t="str">
        <f>IF(OR(B33="",G33=""),"",IF(G33="Spindel",Parameter!$B$58,Parameter!$B$59))</f>
        <v/>
      </c>
      <c r="J33" s="58"/>
      <c r="K33" s="58">
        <f t="shared" si="0"/>
        <v>0</v>
      </c>
      <c r="L33" s="71" t="str">
        <f>IF(B33="","",IF(K33&gt;='V+G Rechnung'!$C$6,K33-'V+G Rechnung'!$C$6+1,""))</f>
        <v/>
      </c>
      <c r="M33" s="72"/>
      <c r="N33" s="73">
        <f t="shared" si="1"/>
        <v>0</v>
      </c>
      <c r="O33" s="73">
        <f>IF(K33&gt;='V+G Rechnung'!$C$6,N33/(K33-F33+1),0)</f>
        <v>0</v>
      </c>
      <c r="P33" s="59" t="b">
        <v>0</v>
      </c>
      <c r="Q33" s="58" t="str">
        <f>IF((P33=FALSE),"",IF(G33="Spindel",Parameter!$B$58,Parameter!$B$59))</f>
        <v/>
      </c>
      <c r="R33" s="58"/>
      <c r="S33" s="58">
        <f t="shared" si="2"/>
        <v>0</v>
      </c>
      <c r="T33" s="71" t="str">
        <f>IF(B33="","",IF(S33&gt;='V+G Rechnung'!$C$6,S33-'V+G Rechnung'!$C$6+1,""))</f>
        <v/>
      </c>
      <c r="U33" s="73">
        <f>IF((P33=FALSE),0,IF(G33="Spindel",Parameter!$C$58/10000*E33,Parameter!$C$59/10000*E33))</f>
        <v>0</v>
      </c>
      <c r="V33" s="74"/>
      <c r="W33" s="75">
        <f>IF(S33&gt;='V+G Rechnung'!$C$6,IF(OR(V33&gt;0,U33=""),V33/(S33-F33+1),U33/(S33-F33+1)),0)</f>
        <v>0</v>
      </c>
      <c r="X33" s="59" t="b">
        <v>0</v>
      </c>
      <c r="Y33" s="76"/>
      <c r="Z33" s="58" t="str">
        <f>IF(OR(X33=FALSE),"",IF(G33="Spindel",Parameter!$B$56,Parameter!$B$57))</f>
        <v/>
      </c>
      <c r="AA33" s="58"/>
      <c r="AB33" s="58">
        <f t="shared" si="3"/>
        <v>0</v>
      </c>
      <c r="AC33" s="71" t="str">
        <f>IF(X33=FALSE,"",IF(AB33&gt;='V+G Rechnung'!$C$6,AB33-'V+G Rechnung'!$C$6+1,""))</f>
        <v/>
      </c>
      <c r="AD33" s="73">
        <f>IF((X33=FALSE),0,IF(G33="Spindel",Parameter!$C$56/10000*E33,Parameter!$C$57/10000*E33))</f>
        <v>0</v>
      </c>
      <c r="AE33" s="74"/>
      <c r="AF33" s="73">
        <f>IF(AB33&gt;='V+G Rechnung'!$C$6,IF(AE33&gt;0,AE33/(AB33-Y33+1),AD33/(AB33-Y33+1)),0)</f>
        <v>0</v>
      </c>
      <c r="AG33" s="59" t="b">
        <v>0</v>
      </c>
      <c r="AH33" s="76"/>
      <c r="AI33" s="58" t="str">
        <f>IF((AG33=FALSE),"",Parameter!$B$54)</f>
        <v/>
      </c>
      <c r="AJ33" s="58"/>
      <c r="AK33" s="58">
        <f t="shared" si="4"/>
        <v>0</v>
      </c>
      <c r="AL33" s="71" t="str">
        <f>IF(AG33=FALSE,"",IF(AK33&gt;='V+G Rechnung'!$C$6,AK33-'V+G Rechnung'!$C$6+1,""))</f>
        <v/>
      </c>
      <c r="AM33" s="73">
        <f>IF((AG33=FALSE),0,Parameter!$C$54/10000*E33)</f>
        <v>0</v>
      </c>
      <c r="AN33" s="74"/>
      <c r="AO33" s="73">
        <f>IF(AK33&gt;='V+G Rechnung'!$C$6,IF(AN33&gt;0,AN33/(AK33-AH33+1),AM33/(AK33-AH33+1)),0)</f>
        <v>0</v>
      </c>
      <c r="AP33" s="59" t="b">
        <v>0</v>
      </c>
      <c r="AQ33" s="58"/>
      <c r="AR33" s="58" t="str">
        <f>IF((AP33=FALSE),"",Parameter!$B$55)</f>
        <v/>
      </c>
      <c r="AS33" s="58"/>
      <c r="AT33" s="58">
        <f t="shared" si="5"/>
        <v>0</v>
      </c>
      <c r="AU33" s="71" t="str">
        <f>IF(AP33=FALSE,"",IF(AT33&gt;='V+G Rechnung'!$C$6,AT33-'V+G Rechnung'!$C$6+1,""))</f>
        <v/>
      </c>
      <c r="AV33" s="73">
        <f>IF((AP33=FALSE),0,Parameter!$C$55/10000*E33)</f>
        <v>0</v>
      </c>
      <c r="AW33" s="74"/>
      <c r="AX33" s="75">
        <f>IF(AT33&gt;='V+G Rechnung'!$C$6,IF(AW33&gt;0,AW33/(AT33-AQ33+1),AV33/(AT33-AQ33+1)),0)</f>
        <v>0</v>
      </c>
    </row>
    <row r="34" spans="1:50" ht="13.5" customHeight="1">
      <c r="A34" s="58" t="str">
        <f t="shared" si="6"/>
        <v/>
      </c>
      <c r="B34" s="8"/>
      <c r="C34" s="8"/>
      <c r="D34" s="77"/>
      <c r="E34" s="70"/>
      <c r="F34" s="58"/>
      <c r="G34" s="58"/>
      <c r="H34" s="70"/>
      <c r="I34" s="59" t="str">
        <f>IF(OR(B34="",G34=""),"",IF(G34="Spindel",Parameter!$B$58,Parameter!$B$59))</f>
        <v/>
      </c>
      <c r="J34" s="58"/>
      <c r="K34" s="58">
        <f t="shared" si="0"/>
        <v>0</v>
      </c>
      <c r="L34" s="71" t="str">
        <f>IF(B34="","",IF(K34&gt;='V+G Rechnung'!$C$6,K34-'V+G Rechnung'!$C$6+1,""))</f>
        <v/>
      </c>
      <c r="M34" s="72"/>
      <c r="N34" s="73">
        <f t="shared" si="1"/>
        <v>0</v>
      </c>
      <c r="O34" s="73">
        <f>IF(K34&gt;='V+G Rechnung'!$C$6,N34/(K34-F34+1),0)</f>
        <v>0</v>
      </c>
      <c r="P34" s="59" t="b">
        <v>0</v>
      </c>
      <c r="Q34" s="58" t="str">
        <f>IF((P34=FALSE),"",IF(G34="Spindel",Parameter!$B$58,Parameter!$B$59))</f>
        <v/>
      </c>
      <c r="R34" s="58"/>
      <c r="S34" s="58">
        <f t="shared" si="2"/>
        <v>0</v>
      </c>
      <c r="T34" s="71" t="str">
        <f>IF(B34="","",IF(S34&gt;='V+G Rechnung'!$C$6,S34-'V+G Rechnung'!$C$6+1,""))</f>
        <v/>
      </c>
      <c r="U34" s="73">
        <f>IF((P34=FALSE),0,IF(G34="Spindel",Parameter!$C$58/10000*E34,Parameter!$C$59/10000*E34))</f>
        <v>0</v>
      </c>
      <c r="V34" s="74"/>
      <c r="W34" s="75">
        <f>IF(S34&gt;='V+G Rechnung'!$C$6,IF(OR(V34&gt;0,U34=""),V34/(S34-F34+1),U34/(S34-F34+1)),0)</f>
        <v>0</v>
      </c>
      <c r="X34" s="59" t="b">
        <v>0</v>
      </c>
      <c r="Y34" s="76"/>
      <c r="Z34" s="58" t="str">
        <f>IF(OR(X34=FALSE),"",IF(G34="Spindel",Parameter!$B$56,Parameter!$B$57))</f>
        <v/>
      </c>
      <c r="AA34" s="58"/>
      <c r="AB34" s="58">
        <f t="shared" si="3"/>
        <v>0</v>
      </c>
      <c r="AC34" s="71" t="str">
        <f>IF(X34=FALSE,"",IF(AB34&gt;='V+G Rechnung'!$C$6,AB34-'V+G Rechnung'!$C$6+1,""))</f>
        <v/>
      </c>
      <c r="AD34" s="73">
        <f>IF((X34=FALSE),0,IF(G34="Spindel",Parameter!$C$56/10000*E34,Parameter!$C$57/10000*E34))</f>
        <v>0</v>
      </c>
      <c r="AE34" s="74"/>
      <c r="AF34" s="73">
        <f>IF(AB34&gt;='V+G Rechnung'!$C$6,IF(AE34&gt;0,AE34/(AB34-Y34+1),AD34/(AB34-Y34+1)),0)</f>
        <v>0</v>
      </c>
      <c r="AG34" s="59" t="b">
        <v>0</v>
      </c>
      <c r="AH34" s="76"/>
      <c r="AI34" s="58" t="str">
        <f>IF((AG34=FALSE),"",Parameter!$B$54)</f>
        <v/>
      </c>
      <c r="AJ34" s="58"/>
      <c r="AK34" s="58">
        <f t="shared" si="4"/>
        <v>0</v>
      </c>
      <c r="AL34" s="71" t="str">
        <f>IF(AG34=FALSE,"",IF(AK34&gt;='V+G Rechnung'!$C$6,AK34-'V+G Rechnung'!$C$6+1,""))</f>
        <v/>
      </c>
      <c r="AM34" s="73">
        <f>IF((AG34=FALSE),0,Parameter!$C$54/10000*E34)</f>
        <v>0</v>
      </c>
      <c r="AN34" s="74"/>
      <c r="AO34" s="73">
        <f>IF(AK34&gt;='V+G Rechnung'!$C$6,IF(AN34&gt;0,AN34/(AK34-AH34+1),AM34/(AK34-AH34+1)),0)</f>
        <v>0</v>
      </c>
      <c r="AP34" s="59" t="b">
        <v>0</v>
      </c>
      <c r="AQ34" s="58"/>
      <c r="AR34" s="58" t="str">
        <f>IF((AP34=FALSE),"",Parameter!$B$55)</f>
        <v/>
      </c>
      <c r="AS34" s="58"/>
      <c r="AT34" s="58">
        <f t="shared" si="5"/>
        <v>0</v>
      </c>
      <c r="AU34" s="71" t="str">
        <f>IF(AP34=FALSE,"",IF(AT34&gt;='V+G Rechnung'!$C$6,AT34-'V+G Rechnung'!$C$6+1,""))</f>
        <v/>
      </c>
      <c r="AV34" s="73">
        <f>IF((AP34=FALSE),0,Parameter!$C$55/10000*E34)</f>
        <v>0</v>
      </c>
      <c r="AW34" s="74"/>
      <c r="AX34" s="75">
        <f>IF(AT34&gt;='V+G Rechnung'!$C$6,IF(AW34&gt;0,AW34/(AT34-AQ34+1),AV34/(AT34-AQ34+1)),0)</f>
        <v>0</v>
      </c>
    </row>
    <row r="35" spans="1:50" ht="13.5" customHeight="1">
      <c r="A35" s="58" t="str">
        <f t="shared" si="6"/>
        <v/>
      </c>
      <c r="B35" s="8"/>
      <c r="C35" s="8"/>
      <c r="D35" s="77"/>
      <c r="E35" s="70"/>
      <c r="F35" s="58"/>
      <c r="G35" s="58"/>
      <c r="H35" s="70"/>
      <c r="I35" s="59" t="str">
        <f>IF(OR(B35="",G35=""),"",IF(G35="Spindel",Parameter!$B$58,Parameter!$B$59))</f>
        <v/>
      </c>
      <c r="J35" s="58"/>
      <c r="K35" s="58">
        <f t="shared" si="0"/>
        <v>0</v>
      </c>
      <c r="L35" s="71" t="str">
        <f>IF(B35="","",IF(K35&gt;='V+G Rechnung'!$C$6,K35-'V+G Rechnung'!$C$6+1,""))</f>
        <v/>
      </c>
      <c r="M35" s="72"/>
      <c r="N35" s="73">
        <f t="shared" si="1"/>
        <v>0</v>
      </c>
      <c r="O35" s="73">
        <f>IF(K35&gt;='V+G Rechnung'!$C$6,N35/(K35-F35+1),0)</f>
        <v>0</v>
      </c>
      <c r="P35" s="59" t="b">
        <v>0</v>
      </c>
      <c r="Q35" s="58" t="str">
        <f>IF((P35=FALSE),"",IF(G35="Spindel",Parameter!$B$58,Parameter!$B$59))</f>
        <v/>
      </c>
      <c r="R35" s="58"/>
      <c r="S35" s="58">
        <f t="shared" si="2"/>
        <v>0</v>
      </c>
      <c r="T35" s="71" t="str">
        <f>IF(B35="","",IF(S35&gt;='V+G Rechnung'!$C$6,S35-'V+G Rechnung'!$C$6+1,""))</f>
        <v/>
      </c>
      <c r="U35" s="73">
        <f>IF((P35=FALSE),0,IF(G35="Spindel",Parameter!$C$58/10000*E35,Parameter!$C$59/10000*E35))</f>
        <v>0</v>
      </c>
      <c r="V35" s="74"/>
      <c r="W35" s="75">
        <f>IF(S35&gt;='V+G Rechnung'!$C$6,IF(OR(V35&gt;0,U35=""),V35/(S35-F35+1),U35/(S35-F35+1)),0)</f>
        <v>0</v>
      </c>
      <c r="X35" s="59" t="b">
        <v>0</v>
      </c>
      <c r="Y35" s="76"/>
      <c r="Z35" s="58" t="str">
        <f>IF(OR(X35=FALSE),"",IF(G35="Spindel",Parameter!$B$56,Parameter!$B$57))</f>
        <v/>
      </c>
      <c r="AA35" s="58"/>
      <c r="AB35" s="58">
        <f t="shared" si="3"/>
        <v>0</v>
      </c>
      <c r="AC35" s="71" t="str">
        <f>IF(X35=FALSE,"",IF(AB35&gt;='V+G Rechnung'!$C$6,AB35-'V+G Rechnung'!$C$6+1,""))</f>
        <v/>
      </c>
      <c r="AD35" s="73">
        <f>IF((X35=FALSE),0,IF(G35="Spindel",Parameter!$C$56/10000*E35,Parameter!$C$57/10000*E35))</f>
        <v>0</v>
      </c>
      <c r="AE35" s="74"/>
      <c r="AF35" s="73">
        <f>IF(AB35&gt;='V+G Rechnung'!$C$6,IF(AE35&gt;0,AE35/(AB35-Y35+1),AD35/(AB35-Y35+1)),0)</f>
        <v>0</v>
      </c>
      <c r="AG35" s="59" t="b">
        <v>0</v>
      </c>
      <c r="AH35" s="76"/>
      <c r="AI35" s="58" t="str">
        <f>IF((AG35=FALSE),"",Parameter!$B$54)</f>
        <v/>
      </c>
      <c r="AJ35" s="58"/>
      <c r="AK35" s="58">
        <f t="shared" si="4"/>
        <v>0</v>
      </c>
      <c r="AL35" s="71" t="str">
        <f>IF(AG35=FALSE,"",IF(AK35&gt;='V+G Rechnung'!$C$6,AK35-'V+G Rechnung'!$C$6+1,""))</f>
        <v/>
      </c>
      <c r="AM35" s="73">
        <f>IF((AG35=FALSE),0,Parameter!$C$54/10000*E35)</f>
        <v>0</v>
      </c>
      <c r="AN35" s="74"/>
      <c r="AO35" s="73">
        <f>IF(AK35&gt;='V+G Rechnung'!$C$6,IF(AN35&gt;0,AN35/(AK35-AH35+1),AM35/(AK35-AH35+1)),0)</f>
        <v>0</v>
      </c>
      <c r="AP35" s="59" t="b">
        <v>0</v>
      </c>
      <c r="AQ35" s="58"/>
      <c r="AR35" s="58" t="str">
        <f>IF((AP35=FALSE),"",Parameter!$B$55)</f>
        <v/>
      </c>
      <c r="AS35" s="58"/>
      <c r="AT35" s="58">
        <f t="shared" si="5"/>
        <v>0</v>
      </c>
      <c r="AU35" s="71" t="str">
        <f>IF(AP35=FALSE,"",IF(AT35&gt;='V+G Rechnung'!$C$6,AT35-'V+G Rechnung'!$C$6+1,""))</f>
        <v/>
      </c>
      <c r="AV35" s="73">
        <f>IF((AP35=FALSE),0,Parameter!$C$55/10000*E35)</f>
        <v>0</v>
      </c>
      <c r="AW35" s="74"/>
      <c r="AX35" s="75">
        <f>IF(AT35&gt;='V+G Rechnung'!$C$6,IF(AW35&gt;0,AW35/(AT35-AQ35+1),AV35/(AT35-AQ35+1)),0)</f>
        <v>0</v>
      </c>
    </row>
    <row r="36" spans="1:50" ht="13.5" customHeight="1">
      <c r="A36" s="58" t="str">
        <f t="shared" si="6"/>
        <v/>
      </c>
      <c r="B36" s="8"/>
      <c r="C36" s="8"/>
      <c r="D36" s="77"/>
      <c r="E36" s="70"/>
      <c r="F36" s="58"/>
      <c r="G36" s="58"/>
      <c r="H36" s="70"/>
      <c r="I36" s="59" t="str">
        <f>IF(OR(B36="",G36=""),"",IF(G36="Spindel",Parameter!$B$58,Parameter!$B$59))</f>
        <v/>
      </c>
      <c r="J36" s="58"/>
      <c r="K36" s="58">
        <f t="shared" si="0"/>
        <v>0</v>
      </c>
      <c r="L36" s="71" t="str">
        <f>IF(B36="","",IF(K36&gt;='V+G Rechnung'!$C$6,K36-'V+G Rechnung'!$C$6+1,""))</f>
        <v/>
      </c>
      <c r="M36" s="72"/>
      <c r="N36" s="73">
        <f t="shared" si="1"/>
        <v>0</v>
      </c>
      <c r="O36" s="73">
        <f>IF(K36&gt;='V+G Rechnung'!$C$6,N36/(K36-F36+1),0)</f>
        <v>0</v>
      </c>
      <c r="P36" s="59" t="b">
        <v>0</v>
      </c>
      <c r="Q36" s="58" t="str">
        <f>IF((P36=FALSE),"",IF(G36="Spindel",Parameter!$B$58,Parameter!$B$59))</f>
        <v/>
      </c>
      <c r="R36" s="58"/>
      <c r="S36" s="58">
        <f t="shared" si="2"/>
        <v>0</v>
      </c>
      <c r="T36" s="71" t="str">
        <f>IF(B36="","",IF(S36&gt;='V+G Rechnung'!$C$6,S36-'V+G Rechnung'!$C$6+1,""))</f>
        <v/>
      </c>
      <c r="U36" s="73">
        <f>IF((P36=FALSE),0,IF(G36="Spindel",Parameter!$C$58/10000*E36,Parameter!$C$59/10000*E36))</f>
        <v>0</v>
      </c>
      <c r="V36" s="74"/>
      <c r="W36" s="75">
        <f>IF(S36&gt;='V+G Rechnung'!$C$6,IF(OR(V36&gt;0,U36=""),V36/(S36-F36+1),U36/(S36-F36+1)),0)</f>
        <v>0</v>
      </c>
      <c r="X36" s="59" t="b">
        <v>0</v>
      </c>
      <c r="Y36" s="76"/>
      <c r="Z36" s="58" t="str">
        <f>IF(OR(X36=FALSE),"",IF(G36="Spindel",Parameter!$B$56,Parameter!$B$57))</f>
        <v/>
      </c>
      <c r="AA36" s="58"/>
      <c r="AB36" s="58">
        <f t="shared" si="3"/>
        <v>0</v>
      </c>
      <c r="AC36" s="71" t="str">
        <f>IF(X36=FALSE,"",IF(AB36&gt;='V+G Rechnung'!$C$6,AB36-'V+G Rechnung'!$C$6+1,""))</f>
        <v/>
      </c>
      <c r="AD36" s="73">
        <f>IF((X36=FALSE),0,IF(G36="Spindel",Parameter!$C$56/10000*E36,Parameter!$C$57/10000*E36))</f>
        <v>0</v>
      </c>
      <c r="AE36" s="74"/>
      <c r="AF36" s="73">
        <f>IF(AB36&gt;='V+G Rechnung'!$C$6,IF(AE36&gt;0,AE36/(AB36-Y36+1),AD36/(AB36-Y36+1)),0)</f>
        <v>0</v>
      </c>
      <c r="AG36" s="59" t="b">
        <v>0</v>
      </c>
      <c r="AH36" s="76"/>
      <c r="AI36" s="58" t="str">
        <f>IF((AG36=FALSE),"",Parameter!$B$54)</f>
        <v/>
      </c>
      <c r="AJ36" s="58"/>
      <c r="AK36" s="58">
        <f t="shared" si="4"/>
        <v>0</v>
      </c>
      <c r="AL36" s="71" t="str">
        <f>IF(AG36=FALSE,"",IF(AK36&gt;='V+G Rechnung'!$C$6,AK36-'V+G Rechnung'!$C$6+1,""))</f>
        <v/>
      </c>
      <c r="AM36" s="73">
        <f>IF((AG36=FALSE),0,Parameter!$C$54/10000*E36)</f>
        <v>0</v>
      </c>
      <c r="AN36" s="74"/>
      <c r="AO36" s="73">
        <f>IF(AK36&gt;='V+G Rechnung'!$C$6,IF(AN36&gt;0,AN36/(AK36-AH36+1),AM36/(AK36-AH36+1)),0)</f>
        <v>0</v>
      </c>
      <c r="AP36" s="59" t="b">
        <v>0</v>
      </c>
      <c r="AQ36" s="58"/>
      <c r="AR36" s="58" t="str">
        <f>IF((AP36=FALSE),"",Parameter!$B$55)</f>
        <v/>
      </c>
      <c r="AS36" s="58"/>
      <c r="AT36" s="58">
        <f t="shared" si="5"/>
        <v>0</v>
      </c>
      <c r="AU36" s="71" t="str">
        <f>IF(AP36=FALSE,"",IF(AT36&gt;='V+G Rechnung'!$C$6,AT36-'V+G Rechnung'!$C$6+1,""))</f>
        <v/>
      </c>
      <c r="AV36" s="73">
        <f>IF((AP36=FALSE),0,Parameter!$C$55/10000*E36)</f>
        <v>0</v>
      </c>
      <c r="AW36" s="74"/>
      <c r="AX36" s="75">
        <f>IF(AT36&gt;='V+G Rechnung'!$C$6,IF(AW36&gt;0,AW36/(AT36-AQ36+1),AV36/(AT36-AQ36+1)),0)</f>
        <v>0</v>
      </c>
    </row>
    <row r="37" spans="1:50" ht="13.5" customHeight="1">
      <c r="A37" s="58" t="str">
        <f t="shared" si="6"/>
        <v/>
      </c>
      <c r="B37" s="8"/>
      <c r="C37" s="8"/>
      <c r="D37" s="77"/>
      <c r="E37" s="70"/>
      <c r="F37" s="58"/>
      <c r="G37" s="58"/>
      <c r="H37" s="70"/>
      <c r="I37" s="59" t="str">
        <f>IF(OR(B37="",G37=""),"",IF(G37="Spindel",Parameter!$B$58,Parameter!$B$59))</f>
        <v/>
      </c>
      <c r="J37" s="58"/>
      <c r="K37" s="58">
        <f t="shared" si="0"/>
        <v>0</v>
      </c>
      <c r="L37" s="71" t="str">
        <f>IF(B37="","",IF(K37&gt;='V+G Rechnung'!$C$6,K37-'V+G Rechnung'!$C$6+1,""))</f>
        <v/>
      </c>
      <c r="M37" s="72"/>
      <c r="N37" s="73">
        <f t="shared" si="1"/>
        <v>0</v>
      </c>
      <c r="O37" s="73">
        <f>IF(K37&gt;='V+G Rechnung'!$C$6,N37/(K37-F37+1),0)</f>
        <v>0</v>
      </c>
      <c r="P37" s="59" t="b">
        <v>0</v>
      </c>
      <c r="Q37" s="58" t="str">
        <f>IF((P37=FALSE),"",IF(G37="Spindel",Parameter!$B$58,Parameter!$B$59))</f>
        <v/>
      </c>
      <c r="R37" s="58"/>
      <c r="S37" s="58">
        <f t="shared" si="2"/>
        <v>0</v>
      </c>
      <c r="T37" s="71" t="str">
        <f>IF(B37="","",IF(S37&gt;='V+G Rechnung'!$C$6,S37-'V+G Rechnung'!$C$6+1,""))</f>
        <v/>
      </c>
      <c r="U37" s="73">
        <f>IF((P37=FALSE),0,IF(G37="Spindel",Parameter!$C$58/10000*E37,Parameter!$C$59/10000*E37))</f>
        <v>0</v>
      </c>
      <c r="V37" s="74"/>
      <c r="W37" s="75">
        <f>IF(S37&gt;='V+G Rechnung'!$C$6,IF(OR(V37&gt;0,U37=""),V37/(S37-F37+1),U37/(S37-F37+1)),0)</f>
        <v>0</v>
      </c>
      <c r="X37" s="59" t="b">
        <v>0</v>
      </c>
      <c r="Y37" s="76"/>
      <c r="Z37" s="58" t="str">
        <f>IF(OR(X37=FALSE),"",IF(G37="Spindel",Parameter!$B$56,Parameter!$B$57))</f>
        <v/>
      </c>
      <c r="AA37" s="58"/>
      <c r="AB37" s="58">
        <f t="shared" si="3"/>
        <v>0</v>
      </c>
      <c r="AC37" s="71" t="str">
        <f>IF(X37=FALSE,"",IF(AB37&gt;='V+G Rechnung'!$C$6,AB37-'V+G Rechnung'!$C$6+1,""))</f>
        <v/>
      </c>
      <c r="AD37" s="73">
        <f>IF((X37=FALSE),0,IF(G37="Spindel",Parameter!$C$56/10000*E37,Parameter!$C$57/10000*E37))</f>
        <v>0</v>
      </c>
      <c r="AE37" s="74"/>
      <c r="AF37" s="73">
        <f>IF(AB37&gt;='V+G Rechnung'!$C$6,IF(AE37&gt;0,AE37/(AB37-Y37+1),AD37/(AB37-Y37+1)),0)</f>
        <v>0</v>
      </c>
      <c r="AG37" s="59" t="b">
        <v>0</v>
      </c>
      <c r="AH37" s="76"/>
      <c r="AI37" s="58" t="str">
        <f>IF((AG37=FALSE),"",Parameter!$B$54)</f>
        <v/>
      </c>
      <c r="AJ37" s="58"/>
      <c r="AK37" s="58">
        <f t="shared" si="4"/>
        <v>0</v>
      </c>
      <c r="AL37" s="71" t="str">
        <f>IF(AG37=FALSE,"",IF(AK37&gt;='V+G Rechnung'!$C$6,AK37-'V+G Rechnung'!$C$6+1,""))</f>
        <v/>
      </c>
      <c r="AM37" s="73">
        <f>IF((AG37=FALSE),0,Parameter!$C$54/10000*E37)</f>
        <v>0</v>
      </c>
      <c r="AN37" s="74"/>
      <c r="AO37" s="73">
        <f>IF(AK37&gt;='V+G Rechnung'!$C$6,IF(AN37&gt;0,AN37/(AK37-AH37+1),AM37/(AK37-AH37+1)),0)</f>
        <v>0</v>
      </c>
      <c r="AP37" s="59" t="b">
        <v>0</v>
      </c>
      <c r="AQ37" s="58"/>
      <c r="AR37" s="58" t="str">
        <f>IF((AP37=FALSE),"",Parameter!$B$55)</f>
        <v/>
      </c>
      <c r="AS37" s="58"/>
      <c r="AT37" s="58">
        <f t="shared" si="5"/>
        <v>0</v>
      </c>
      <c r="AU37" s="71" t="str">
        <f>IF(AP37=FALSE,"",IF(AT37&gt;='V+G Rechnung'!$C$6,AT37-'V+G Rechnung'!$C$6+1,""))</f>
        <v/>
      </c>
      <c r="AV37" s="73">
        <f>IF((AP37=FALSE),0,Parameter!$C$55/10000*E37)</f>
        <v>0</v>
      </c>
      <c r="AW37" s="74"/>
      <c r="AX37" s="75">
        <f>IF(AT37&gt;='V+G Rechnung'!$C$6,IF(AW37&gt;0,AW37/(AT37-AQ37+1),AV37/(AT37-AQ37+1)),0)</f>
        <v>0</v>
      </c>
    </row>
    <row r="38" spans="1:50" ht="13.5" customHeight="1">
      <c r="A38" s="58" t="str">
        <f t="shared" si="6"/>
        <v/>
      </c>
      <c r="B38" s="8"/>
      <c r="C38" s="8"/>
      <c r="D38" s="77"/>
      <c r="E38" s="70"/>
      <c r="F38" s="58"/>
      <c r="G38" s="58"/>
      <c r="H38" s="70"/>
      <c r="I38" s="59" t="str">
        <f>IF(OR(B38="",G38=""),"",IF(G38="Spindel",Parameter!$B$58,Parameter!$B$59))</f>
        <v/>
      </c>
      <c r="J38" s="58"/>
      <c r="K38" s="58">
        <f t="shared" si="0"/>
        <v>0</v>
      </c>
      <c r="L38" s="71" t="str">
        <f>IF(B38="","",IF(K38&gt;='V+G Rechnung'!$C$6,K38-'V+G Rechnung'!$C$6+1,""))</f>
        <v/>
      </c>
      <c r="M38" s="72"/>
      <c r="N38" s="73">
        <f t="shared" si="1"/>
        <v>0</v>
      </c>
      <c r="O38" s="73">
        <f>IF(K38&gt;='V+G Rechnung'!$C$6,N38/(K38-F38+1),0)</f>
        <v>0</v>
      </c>
      <c r="P38" s="59" t="b">
        <v>0</v>
      </c>
      <c r="Q38" s="58" t="str">
        <f>IF((P38=FALSE),"",IF(G38="Spindel",Parameter!$B$58,Parameter!$B$59))</f>
        <v/>
      </c>
      <c r="R38" s="58"/>
      <c r="S38" s="58">
        <f t="shared" si="2"/>
        <v>0</v>
      </c>
      <c r="T38" s="71" t="str">
        <f>IF(B38="","",IF(S38&gt;='V+G Rechnung'!$C$6,S38-'V+G Rechnung'!$C$6+1,""))</f>
        <v/>
      </c>
      <c r="U38" s="73">
        <f>IF((P38=FALSE),0,IF(G38="Spindel",Parameter!$C$58/10000*E38,Parameter!$C$59/10000*E38))</f>
        <v>0</v>
      </c>
      <c r="V38" s="74"/>
      <c r="W38" s="75">
        <f>IF(S38&gt;='V+G Rechnung'!$C$6,IF(OR(V38&gt;0,U38=""),V38/(S38-F38+1),U38/(S38-F38+1)),0)</f>
        <v>0</v>
      </c>
      <c r="X38" s="59" t="b">
        <v>0</v>
      </c>
      <c r="Y38" s="76"/>
      <c r="Z38" s="58" t="str">
        <f>IF(OR(X38=FALSE),"",IF(G38="Spindel",Parameter!$B$56,Parameter!$B$57))</f>
        <v/>
      </c>
      <c r="AA38" s="58"/>
      <c r="AB38" s="58">
        <f t="shared" si="3"/>
        <v>0</v>
      </c>
      <c r="AC38" s="71" t="str">
        <f>IF(X38=FALSE,"",IF(AB38&gt;='V+G Rechnung'!$C$6,AB38-'V+G Rechnung'!$C$6+1,""))</f>
        <v/>
      </c>
      <c r="AD38" s="73">
        <f>IF((X38=FALSE),0,IF(G38="Spindel",Parameter!$C$56/10000*E38,Parameter!$C$57/10000*E38))</f>
        <v>0</v>
      </c>
      <c r="AE38" s="74"/>
      <c r="AF38" s="73">
        <f>IF(AB38&gt;='V+G Rechnung'!$C$6,IF(AE38&gt;0,AE38/(AB38-Y38+1),AD38/(AB38-Y38+1)),0)</f>
        <v>0</v>
      </c>
      <c r="AG38" s="59" t="b">
        <v>0</v>
      </c>
      <c r="AH38" s="76"/>
      <c r="AI38" s="58" t="str">
        <f>IF((AG38=FALSE),"",Parameter!$B$54)</f>
        <v/>
      </c>
      <c r="AJ38" s="58"/>
      <c r="AK38" s="58">
        <f t="shared" si="4"/>
        <v>0</v>
      </c>
      <c r="AL38" s="71" t="str">
        <f>IF(AG38=FALSE,"",IF(AK38&gt;='V+G Rechnung'!$C$6,AK38-'V+G Rechnung'!$C$6+1,""))</f>
        <v/>
      </c>
      <c r="AM38" s="73">
        <f>IF((AG38=FALSE),0,Parameter!$C$54/10000*E38)</f>
        <v>0</v>
      </c>
      <c r="AN38" s="74"/>
      <c r="AO38" s="73">
        <f>IF(AK38&gt;='V+G Rechnung'!$C$6,IF(AN38&gt;0,AN38/(AK38-AH38+1),AM38/(AK38-AH38+1)),0)</f>
        <v>0</v>
      </c>
      <c r="AP38" s="59" t="b">
        <v>0</v>
      </c>
      <c r="AQ38" s="58"/>
      <c r="AR38" s="58" t="str">
        <f>IF((AP38=FALSE),"",Parameter!$B$55)</f>
        <v/>
      </c>
      <c r="AS38" s="58"/>
      <c r="AT38" s="58">
        <f t="shared" si="5"/>
        <v>0</v>
      </c>
      <c r="AU38" s="71" t="str">
        <f>IF(AP38=FALSE,"",IF(AT38&gt;='V+G Rechnung'!$C$6,AT38-'V+G Rechnung'!$C$6+1,""))</f>
        <v/>
      </c>
      <c r="AV38" s="73">
        <f>IF((AP38=FALSE),0,Parameter!$C$55/10000*E38)</f>
        <v>0</v>
      </c>
      <c r="AW38" s="74"/>
      <c r="AX38" s="75">
        <f>IF(AT38&gt;='V+G Rechnung'!$C$6,IF(AW38&gt;0,AW38/(AT38-AQ38+1),AV38/(AT38-AQ38+1)),0)</f>
        <v>0</v>
      </c>
    </row>
    <row r="39" spans="1:50" ht="13.5" customHeight="1">
      <c r="A39" s="58" t="str">
        <f t="shared" si="6"/>
        <v/>
      </c>
      <c r="B39" s="8"/>
      <c r="C39" s="8"/>
      <c r="D39" s="77"/>
      <c r="E39" s="70"/>
      <c r="F39" s="58"/>
      <c r="G39" s="58"/>
      <c r="H39" s="70"/>
      <c r="I39" s="59" t="str">
        <f>IF(OR(B39="",G39=""),"",IF(G39="Spindel",Parameter!$B$58,Parameter!$B$59))</f>
        <v/>
      </c>
      <c r="J39" s="58"/>
      <c r="K39" s="58">
        <f t="shared" si="0"/>
        <v>0</v>
      </c>
      <c r="L39" s="71" t="str">
        <f>IF(B39="","",IF(K39&gt;='V+G Rechnung'!$C$6,K39-'V+G Rechnung'!$C$6+1,""))</f>
        <v/>
      </c>
      <c r="M39" s="72"/>
      <c r="N39" s="73">
        <f t="shared" si="1"/>
        <v>0</v>
      </c>
      <c r="O39" s="73">
        <f>IF(K39&gt;='V+G Rechnung'!$C$6,N39/(K39-F39+1),0)</f>
        <v>0</v>
      </c>
      <c r="P39" s="59" t="b">
        <v>0</v>
      </c>
      <c r="Q39" s="58" t="str">
        <f>IF((P39=FALSE),"",IF(G39="Spindel",Parameter!$B$58,Parameter!$B$59))</f>
        <v/>
      </c>
      <c r="R39" s="58"/>
      <c r="S39" s="58">
        <f t="shared" si="2"/>
        <v>0</v>
      </c>
      <c r="T39" s="71" t="str">
        <f>IF(B39="","",IF(S39&gt;='V+G Rechnung'!$C$6,S39-'V+G Rechnung'!$C$6+1,""))</f>
        <v/>
      </c>
      <c r="U39" s="73">
        <f>IF((P39=FALSE),0,IF(G39="Spindel",Parameter!$C$58/10000*E39,Parameter!$C$59/10000*E39))</f>
        <v>0</v>
      </c>
      <c r="V39" s="74"/>
      <c r="W39" s="75">
        <f>IF(S39&gt;='V+G Rechnung'!$C$6,IF(OR(V39&gt;0,U39=""),V39/(S39-F39+1),U39/(S39-F39+1)),0)</f>
        <v>0</v>
      </c>
      <c r="X39" s="59" t="b">
        <v>0</v>
      </c>
      <c r="Y39" s="76"/>
      <c r="Z39" s="58" t="str">
        <f>IF(OR(X39=FALSE),"",IF(G39="Spindel",Parameter!$B$56,Parameter!$B$57))</f>
        <v/>
      </c>
      <c r="AA39" s="58"/>
      <c r="AB39" s="58">
        <f t="shared" si="3"/>
        <v>0</v>
      </c>
      <c r="AC39" s="71" t="str">
        <f>IF(X39=FALSE,"",IF(AB39&gt;='V+G Rechnung'!$C$6,AB39-'V+G Rechnung'!$C$6+1,""))</f>
        <v/>
      </c>
      <c r="AD39" s="73">
        <f>IF((X39=FALSE),0,IF(G39="Spindel",Parameter!$C$56/10000*E39,Parameter!$C$57/10000*E39))</f>
        <v>0</v>
      </c>
      <c r="AE39" s="74"/>
      <c r="AF39" s="73">
        <f>IF(AB39&gt;='V+G Rechnung'!$C$6,IF(AE39&gt;0,AE39/(AB39-Y39+1),AD39/(AB39-Y39+1)),0)</f>
        <v>0</v>
      </c>
      <c r="AG39" s="59" t="b">
        <v>0</v>
      </c>
      <c r="AH39" s="76"/>
      <c r="AI39" s="58" t="str">
        <f>IF((AG39=FALSE),"",Parameter!$B$54)</f>
        <v/>
      </c>
      <c r="AJ39" s="58"/>
      <c r="AK39" s="58">
        <f t="shared" si="4"/>
        <v>0</v>
      </c>
      <c r="AL39" s="71" t="str">
        <f>IF(AG39=FALSE,"",IF(AK39&gt;='V+G Rechnung'!$C$6,AK39-'V+G Rechnung'!$C$6+1,""))</f>
        <v/>
      </c>
      <c r="AM39" s="73">
        <f>IF((AG39=FALSE),0,Parameter!$C$54/10000*E39)</f>
        <v>0</v>
      </c>
      <c r="AN39" s="74"/>
      <c r="AO39" s="73">
        <f>IF(AK39&gt;='V+G Rechnung'!$C$6,IF(AN39&gt;0,AN39/(AK39-AH39+1),AM39/(AK39-AH39+1)),0)</f>
        <v>0</v>
      </c>
      <c r="AP39" s="59" t="b">
        <v>0</v>
      </c>
      <c r="AQ39" s="58"/>
      <c r="AR39" s="58" t="str">
        <f>IF((AP39=FALSE),"",Parameter!$B$55)</f>
        <v/>
      </c>
      <c r="AS39" s="58"/>
      <c r="AT39" s="58">
        <f t="shared" si="5"/>
        <v>0</v>
      </c>
      <c r="AU39" s="71" t="str">
        <f>IF(AP39=FALSE,"",IF(AT39&gt;='V+G Rechnung'!$C$6,AT39-'V+G Rechnung'!$C$6+1,""))</f>
        <v/>
      </c>
      <c r="AV39" s="73">
        <f>IF((AP39=FALSE),0,Parameter!$C$55/10000*E39)</f>
        <v>0</v>
      </c>
      <c r="AW39" s="74"/>
      <c r="AX39" s="75">
        <f>IF(AT39&gt;='V+G Rechnung'!$C$6,IF(AW39&gt;0,AW39/(AT39-AQ39+1),AV39/(AT39-AQ39+1)),0)</f>
        <v>0</v>
      </c>
    </row>
    <row r="40" spans="1:50" ht="13.5" customHeight="1">
      <c r="A40" s="58" t="str">
        <f t="shared" si="6"/>
        <v/>
      </c>
      <c r="B40" s="8"/>
      <c r="C40" s="8"/>
      <c r="D40" s="77"/>
      <c r="E40" s="70"/>
      <c r="F40" s="58"/>
      <c r="G40" s="58"/>
      <c r="H40" s="70"/>
      <c r="I40" s="59" t="str">
        <f>IF(OR(B40="",G40=""),"",IF(G40="Spindel",Parameter!$B$58,Parameter!$B$59))</f>
        <v/>
      </c>
      <c r="J40" s="58"/>
      <c r="K40" s="58">
        <f t="shared" si="0"/>
        <v>0</v>
      </c>
      <c r="L40" s="71" t="str">
        <f>IF(B40="","",IF(K40&gt;='V+G Rechnung'!$C$6,K40-'V+G Rechnung'!$C$6+1,""))</f>
        <v/>
      </c>
      <c r="M40" s="72"/>
      <c r="N40" s="73">
        <f t="shared" si="1"/>
        <v>0</v>
      </c>
      <c r="O40" s="73">
        <f>IF(K40&gt;='V+G Rechnung'!$C$6,N40/(K40-F40+1),0)</f>
        <v>0</v>
      </c>
      <c r="P40" s="59" t="b">
        <v>0</v>
      </c>
      <c r="Q40" s="58" t="str">
        <f>IF((P40=FALSE),"",IF(G40="Spindel",Parameter!$B$58,Parameter!$B$59))</f>
        <v/>
      </c>
      <c r="R40" s="58"/>
      <c r="S40" s="58">
        <f t="shared" si="2"/>
        <v>0</v>
      </c>
      <c r="T40" s="71" t="str">
        <f>IF(B40="","",IF(S40&gt;='V+G Rechnung'!$C$6,S40-'V+G Rechnung'!$C$6+1,""))</f>
        <v/>
      </c>
      <c r="U40" s="73">
        <f>IF((P40=FALSE),0,IF(G40="Spindel",Parameter!$C$58/10000*E40,Parameter!$C$59/10000*E40))</f>
        <v>0</v>
      </c>
      <c r="V40" s="74"/>
      <c r="W40" s="75">
        <f>IF(S40&gt;='V+G Rechnung'!$C$6,IF(OR(V40&gt;0,U40=""),V40/(S40-F40+1),U40/(S40-F40+1)),0)</f>
        <v>0</v>
      </c>
      <c r="X40" s="59" t="b">
        <v>0</v>
      </c>
      <c r="Y40" s="76"/>
      <c r="Z40" s="58" t="str">
        <f>IF(OR(X40=FALSE),"",IF(G40="Spindel",Parameter!$B$56,Parameter!$B$57))</f>
        <v/>
      </c>
      <c r="AA40" s="58"/>
      <c r="AB40" s="58">
        <f t="shared" si="3"/>
        <v>0</v>
      </c>
      <c r="AC40" s="71" t="str">
        <f>IF(X40=FALSE,"",IF(AB40&gt;='V+G Rechnung'!$C$6,AB40-'V+G Rechnung'!$C$6+1,""))</f>
        <v/>
      </c>
      <c r="AD40" s="73">
        <f>IF((X40=FALSE),0,IF(G40="Spindel",Parameter!$C$56/10000*E40,Parameter!$C$57/10000*E40))</f>
        <v>0</v>
      </c>
      <c r="AE40" s="74"/>
      <c r="AF40" s="73">
        <f>IF(AB40&gt;='V+G Rechnung'!$C$6,IF(AE40&gt;0,AE40/(AB40-Y40+1),AD40/(AB40-Y40+1)),0)</f>
        <v>0</v>
      </c>
      <c r="AG40" s="59" t="b">
        <v>0</v>
      </c>
      <c r="AH40" s="76"/>
      <c r="AI40" s="58" t="str">
        <f>IF((AG40=FALSE),"",Parameter!$B$54)</f>
        <v/>
      </c>
      <c r="AJ40" s="58"/>
      <c r="AK40" s="58">
        <f t="shared" si="4"/>
        <v>0</v>
      </c>
      <c r="AL40" s="71" t="str">
        <f>IF(AG40=FALSE,"",IF(AK40&gt;='V+G Rechnung'!$C$6,AK40-'V+G Rechnung'!$C$6+1,""))</f>
        <v/>
      </c>
      <c r="AM40" s="73">
        <f>IF((AG40=FALSE),0,Parameter!$C$54/10000*E40)</f>
        <v>0</v>
      </c>
      <c r="AN40" s="74"/>
      <c r="AO40" s="73">
        <f>IF(AK40&gt;='V+G Rechnung'!$C$6,IF(AN40&gt;0,AN40/(AK40-AH40+1),AM40/(AK40-AH40+1)),0)</f>
        <v>0</v>
      </c>
      <c r="AP40" s="59" t="b">
        <v>0</v>
      </c>
      <c r="AQ40" s="58"/>
      <c r="AR40" s="58" t="str">
        <f>IF((AP40=FALSE),"",Parameter!$B$55)</f>
        <v/>
      </c>
      <c r="AS40" s="58"/>
      <c r="AT40" s="58">
        <f t="shared" si="5"/>
        <v>0</v>
      </c>
      <c r="AU40" s="71" t="str">
        <f>IF(AP40=FALSE,"",IF(AT40&gt;='V+G Rechnung'!$C$6,AT40-'V+G Rechnung'!$C$6+1,""))</f>
        <v/>
      </c>
      <c r="AV40" s="73">
        <f>IF((AP40=FALSE),0,Parameter!$C$55/10000*E40)</f>
        <v>0</v>
      </c>
      <c r="AW40" s="74"/>
      <c r="AX40" s="75">
        <f>IF(AT40&gt;='V+G Rechnung'!$C$6,IF(AW40&gt;0,AW40/(AT40-AQ40+1),AV40/(AT40-AQ40+1)),0)</f>
        <v>0</v>
      </c>
    </row>
    <row r="41" spans="1:50" ht="13.5" customHeight="1">
      <c r="A41" s="58" t="str">
        <f t="shared" si="6"/>
        <v/>
      </c>
      <c r="B41" s="8"/>
      <c r="C41" s="8"/>
      <c r="D41" s="77"/>
      <c r="E41" s="70"/>
      <c r="F41" s="58"/>
      <c r="G41" s="58"/>
      <c r="H41" s="70"/>
      <c r="I41" s="59" t="str">
        <f>IF(OR(B41="",G41=""),"",IF(G41="Spindel",Parameter!$B$58,Parameter!$B$59))</f>
        <v/>
      </c>
      <c r="J41" s="58"/>
      <c r="K41" s="58">
        <f t="shared" si="0"/>
        <v>0</v>
      </c>
      <c r="L41" s="71" t="str">
        <f>IF(B41="","",IF(K41&gt;='V+G Rechnung'!$C$6,K41-'V+G Rechnung'!$C$6+1,""))</f>
        <v/>
      </c>
      <c r="M41" s="72"/>
      <c r="N41" s="73">
        <f t="shared" si="1"/>
        <v>0</v>
      </c>
      <c r="O41" s="73">
        <f>IF(K41&gt;='V+G Rechnung'!$C$6,N41/(K41-F41+1),0)</f>
        <v>0</v>
      </c>
      <c r="P41" s="59" t="b">
        <v>0</v>
      </c>
      <c r="Q41" s="58" t="str">
        <f>IF((P41=FALSE),"",IF(G41="Spindel",Parameter!$B$58,Parameter!$B$59))</f>
        <v/>
      </c>
      <c r="R41" s="58"/>
      <c r="S41" s="58">
        <f t="shared" si="2"/>
        <v>0</v>
      </c>
      <c r="T41" s="71" t="str">
        <f>IF(B41="","",IF(S41&gt;='V+G Rechnung'!$C$6,S41-'V+G Rechnung'!$C$6+1,""))</f>
        <v/>
      </c>
      <c r="U41" s="73">
        <f>IF((P41=FALSE),0,IF(G41="Spindel",Parameter!$C$58/10000*E41,Parameter!$C$59/10000*E41))</f>
        <v>0</v>
      </c>
      <c r="V41" s="74"/>
      <c r="W41" s="75">
        <f>IF(S41&gt;='V+G Rechnung'!$C$6,IF(OR(V41&gt;0,U41=""),V41/(S41-F41+1),U41/(S41-F41+1)),0)</f>
        <v>0</v>
      </c>
      <c r="X41" s="59" t="b">
        <v>0</v>
      </c>
      <c r="Y41" s="76"/>
      <c r="Z41" s="58" t="str">
        <f>IF(OR(X41=FALSE),"",IF(G41="Spindel",Parameter!$B$56,Parameter!$B$57))</f>
        <v/>
      </c>
      <c r="AA41" s="58"/>
      <c r="AB41" s="58">
        <f t="shared" si="3"/>
        <v>0</v>
      </c>
      <c r="AC41" s="71" t="str">
        <f>IF(X41=FALSE,"",IF(AB41&gt;='V+G Rechnung'!$C$6,AB41-'V+G Rechnung'!$C$6+1,""))</f>
        <v/>
      </c>
      <c r="AD41" s="73">
        <f>IF((X41=FALSE),0,IF(G41="Spindel",Parameter!$C$56/10000*E41,Parameter!$C$57/10000*E41))</f>
        <v>0</v>
      </c>
      <c r="AE41" s="74"/>
      <c r="AF41" s="73">
        <f>IF(AB41&gt;='V+G Rechnung'!$C$6,IF(AE41&gt;0,AE41/(AB41-Y41+1),AD41/(AB41-Y41+1)),0)</f>
        <v>0</v>
      </c>
      <c r="AG41" s="59" t="b">
        <v>0</v>
      </c>
      <c r="AH41" s="76"/>
      <c r="AI41" s="58" t="str">
        <f>IF((AG41=FALSE),"",Parameter!$B$54)</f>
        <v/>
      </c>
      <c r="AJ41" s="58"/>
      <c r="AK41" s="58">
        <f t="shared" si="4"/>
        <v>0</v>
      </c>
      <c r="AL41" s="71" t="str">
        <f>IF(AG41=FALSE,"",IF(AK41&gt;='V+G Rechnung'!$C$6,AK41-'V+G Rechnung'!$C$6+1,""))</f>
        <v/>
      </c>
      <c r="AM41" s="73">
        <f>IF((AG41=FALSE),0,Parameter!$C$54/10000*E41)</f>
        <v>0</v>
      </c>
      <c r="AN41" s="74"/>
      <c r="AO41" s="73">
        <f>IF(AK41&gt;='V+G Rechnung'!$C$6,IF(AN41&gt;0,AN41/(AK41-AH41+1),AM41/(AK41-AH41+1)),0)</f>
        <v>0</v>
      </c>
      <c r="AP41" s="59" t="b">
        <v>0</v>
      </c>
      <c r="AQ41" s="58"/>
      <c r="AR41" s="58" t="str">
        <f>IF((AP41=FALSE),"",Parameter!$B$55)</f>
        <v/>
      </c>
      <c r="AS41" s="58"/>
      <c r="AT41" s="58">
        <f t="shared" si="5"/>
        <v>0</v>
      </c>
      <c r="AU41" s="71" t="str">
        <f>IF(AP41=FALSE,"",IF(AT41&gt;='V+G Rechnung'!$C$6,AT41-'V+G Rechnung'!$C$6+1,""))</f>
        <v/>
      </c>
      <c r="AV41" s="73">
        <f>IF((AP41=FALSE),0,Parameter!$C$55/10000*E41)</f>
        <v>0</v>
      </c>
      <c r="AW41" s="74"/>
      <c r="AX41" s="75">
        <f>IF(AT41&gt;='V+G Rechnung'!$C$6,IF(AW41&gt;0,AW41/(AT41-AQ41+1),AV41/(AT41-AQ41+1)),0)</f>
        <v>0</v>
      </c>
    </row>
    <row r="42" spans="1:50" ht="13.5" customHeight="1">
      <c r="A42" s="58" t="str">
        <f t="shared" si="6"/>
        <v/>
      </c>
      <c r="B42" s="8"/>
      <c r="C42" s="8"/>
      <c r="D42" s="77"/>
      <c r="E42" s="70"/>
      <c r="F42" s="58"/>
      <c r="G42" s="58"/>
      <c r="H42" s="70"/>
      <c r="I42" s="59" t="str">
        <f>IF(OR(B42="",G42=""),"",IF(G42="Spindel",Parameter!$B$58,Parameter!$B$59))</f>
        <v/>
      </c>
      <c r="J42" s="58"/>
      <c r="K42" s="58">
        <f t="shared" si="0"/>
        <v>0</v>
      </c>
      <c r="L42" s="71" t="str">
        <f>IF(B42="","",IF(K42&gt;='V+G Rechnung'!$C$6,K42-'V+G Rechnung'!$C$6+1,""))</f>
        <v/>
      </c>
      <c r="M42" s="72"/>
      <c r="N42" s="73">
        <f t="shared" si="1"/>
        <v>0</v>
      </c>
      <c r="O42" s="73">
        <f>IF(K42&gt;='V+G Rechnung'!$C$6,N42/(K42-F42+1),0)</f>
        <v>0</v>
      </c>
      <c r="P42" s="59" t="b">
        <v>0</v>
      </c>
      <c r="Q42" s="58" t="str">
        <f>IF((P42=FALSE),"",IF(G42="Spindel",Parameter!$B$58,Parameter!$B$59))</f>
        <v/>
      </c>
      <c r="R42" s="58"/>
      <c r="S42" s="58">
        <f t="shared" si="2"/>
        <v>0</v>
      </c>
      <c r="T42" s="71" t="str">
        <f>IF(B42="","",IF(S42&gt;='V+G Rechnung'!$C$6,S42-'V+G Rechnung'!$C$6+1,""))</f>
        <v/>
      </c>
      <c r="U42" s="73">
        <f>IF((P42=FALSE),0,IF(G42="Spindel",Parameter!$C$58/10000*E42,Parameter!$C$59/10000*E42))</f>
        <v>0</v>
      </c>
      <c r="V42" s="74"/>
      <c r="W42" s="75">
        <f>IF(S42&gt;='V+G Rechnung'!$C$6,IF(OR(V42&gt;0,U42=""),V42/(S42-F42+1),U42/(S42-F42+1)),0)</f>
        <v>0</v>
      </c>
      <c r="X42" s="59" t="b">
        <v>0</v>
      </c>
      <c r="Y42" s="76"/>
      <c r="Z42" s="58" t="str">
        <f>IF(OR(X42=FALSE),"",IF(G42="Spindel",Parameter!$B$56,Parameter!$B$57))</f>
        <v/>
      </c>
      <c r="AA42" s="58"/>
      <c r="AB42" s="58">
        <f t="shared" si="3"/>
        <v>0</v>
      </c>
      <c r="AC42" s="71" t="str">
        <f>IF(X42=FALSE,"",IF(AB42&gt;='V+G Rechnung'!$C$6,AB42-'V+G Rechnung'!$C$6+1,""))</f>
        <v/>
      </c>
      <c r="AD42" s="73">
        <f>IF((X42=FALSE),0,IF(G42="Spindel",Parameter!$C$56/10000*E42,Parameter!$C$57/10000*E42))</f>
        <v>0</v>
      </c>
      <c r="AE42" s="74"/>
      <c r="AF42" s="73">
        <f>IF(AB42&gt;='V+G Rechnung'!$C$6,IF(AE42&gt;0,AE42/(AB42-Y42+1),AD42/(AB42-Y42+1)),0)</f>
        <v>0</v>
      </c>
      <c r="AG42" s="59" t="b">
        <v>0</v>
      </c>
      <c r="AH42" s="76"/>
      <c r="AI42" s="58" t="str">
        <f>IF((AG42=FALSE),"",Parameter!$B$54)</f>
        <v/>
      </c>
      <c r="AJ42" s="58"/>
      <c r="AK42" s="58">
        <f t="shared" si="4"/>
        <v>0</v>
      </c>
      <c r="AL42" s="71" t="str">
        <f>IF(AG42=FALSE,"",IF(AK42&gt;='V+G Rechnung'!$C$6,AK42-'V+G Rechnung'!$C$6+1,""))</f>
        <v/>
      </c>
      <c r="AM42" s="73">
        <f>IF((AG42=FALSE),0,Parameter!$C$54/10000*E42)</f>
        <v>0</v>
      </c>
      <c r="AN42" s="74"/>
      <c r="AO42" s="73">
        <f>IF(AK42&gt;='V+G Rechnung'!$C$6,IF(AN42&gt;0,AN42/(AK42-AH42+1),AM42/(AK42-AH42+1)),0)</f>
        <v>0</v>
      </c>
      <c r="AP42" s="59" t="b">
        <v>0</v>
      </c>
      <c r="AQ42" s="58"/>
      <c r="AR42" s="58" t="str">
        <f>IF((AP42=FALSE),"",Parameter!$B$55)</f>
        <v/>
      </c>
      <c r="AS42" s="58"/>
      <c r="AT42" s="58">
        <f t="shared" si="5"/>
        <v>0</v>
      </c>
      <c r="AU42" s="71" t="str">
        <f>IF(AP42=FALSE,"",IF(AT42&gt;='V+G Rechnung'!$C$6,AT42-'V+G Rechnung'!$C$6+1,""))</f>
        <v/>
      </c>
      <c r="AV42" s="73">
        <f>IF((AP42=FALSE),0,Parameter!$C$55/10000*E42)</f>
        <v>0</v>
      </c>
      <c r="AW42" s="74"/>
      <c r="AX42" s="75">
        <f>IF(AT42&gt;='V+G Rechnung'!$C$6,IF(AW42&gt;0,AW42/(AT42-AQ42+1),AV42/(AT42-AQ42+1)),0)</f>
        <v>0</v>
      </c>
    </row>
    <row r="43" spans="1:50" ht="13.5" customHeight="1">
      <c r="A43" s="58" t="str">
        <f t="shared" si="6"/>
        <v/>
      </c>
      <c r="B43" s="8"/>
      <c r="C43" s="8"/>
      <c r="D43" s="77"/>
      <c r="E43" s="70"/>
      <c r="F43" s="58"/>
      <c r="G43" s="58"/>
      <c r="H43" s="70"/>
      <c r="I43" s="59" t="str">
        <f>IF(OR(B43="",G43=""),"",IF(G43="Spindel",Parameter!$B$58,Parameter!$B$59))</f>
        <v/>
      </c>
      <c r="J43" s="58"/>
      <c r="K43" s="58">
        <f t="shared" si="0"/>
        <v>0</v>
      </c>
      <c r="L43" s="71" t="str">
        <f>IF(B43="","",IF(K43&gt;='V+G Rechnung'!$C$6,K43-'V+G Rechnung'!$C$6+1,""))</f>
        <v/>
      </c>
      <c r="M43" s="72"/>
      <c r="N43" s="73">
        <f t="shared" si="1"/>
        <v>0</v>
      </c>
      <c r="O43" s="73">
        <f>IF(K43&gt;='V+G Rechnung'!$C$6,N43/(K43-F43+1),0)</f>
        <v>0</v>
      </c>
      <c r="P43" s="59" t="b">
        <v>0</v>
      </c>
      <c r="Q43" s="58" t="str">
        <f>IF((P43=FALSE),"",IF(G43="Spindel",Parameter!$B$58,Parameter!$B$59))</f>
        <v/>
      </c>
      <c r="R43" s="58"/>
      <c r="S43" s="58">
        <f t="shared" si="2"/>
        <v>0</v>
      </c>
      <c r="T43" s="71" t="str">
        <f>IF(B43="","",IF(S43&gt;='V+G Rechnung'!$C$6,S43-'V+G Rechnung'!$C$6+1,""))</f>
        <v/>
      </c>
      <c r="U43" s="73">
        <f>IF((P43=FALSE),0,IF(G43="Spindel",Parameter!$C$58/10000*E43,Parameter!$C$59/10000*E43))</f>
        <v>0</v>
      </c>
      <c r="V43" s="74"/>
      <c r="W43" s="75">
        <f>IF(S43&gt;='V+G Rechnung'!$C$6,IF(OR(V43&gt;0,U43=""),V43/(S43-F43+1),U43/(S43-F43+1)),0)</f>
        <v>0</v>
      </c>
      <c r="X43" s="59" t="b">
        <v>0</v>
      </c>
      <c r="Y43" s="76"/>
      <c r="Z43" s="58" t="str">
        <f>IF(OR(X43=FALSE),"",IF(G43="Spindel",Parameter!$B$56,Parameter!$B$57))</f>
        <v/>
      </c>
      <c r="AA43" s="58"/>
      <c r="AB43" s="58">
        <f t="shared" si="3"/>
        <v>0</v>
      </c>
      <c r="AC43" s="71" t="str">
        <f>IF(X43=FALSE,"",IF(AB43&gt;='V+G Rechnung'!$C$6,AB43-'V+G Rechnung'!$C$6+1,""))</f>
        <v/>
      </c>
      <c r="AD43" s="73">
        <f>IF((X43=FALSE),0,IF(G43="Spindel",Parameter!$C$56/10000*E43,Parameter!$C$57/10000*E43))</f>
        <v>0</v>
      </c>
      <c r="AE43" s="74"/>
      <c r="AF43" s="73">
        <f>IF(AB43&gt;='V+G Rechnung'!$C$6,IF(AE43&gt;0,AE43/(AB43-Y43+1),AD43/(AB43-Y43+1)),0)</f>
        <v>0</v>
      </c>
      <c r="AG43" s="59" t="b">
        <v>0</v>
      </c>
      <c r="AH43" s="76"/>
      <c r="AI43" s="58" t="str">
        <f>IF((AG43=FALSE),"",Parameter!$B$54)</f>
        <v/>
      </c>
      <c r="AJ43" s="58"/>
      <c r="AK43" s="58">
        <f t="shared" si="4"/>
        <v>0</v>
      </c>
      <c r="AL43" s="71" t="str">
        <f>IF(AG43=FALSE,"",IF(AK43&gt;='V+G Rechnung'!$C$6,AK43-'V+G Rechnung'!$C$6+1,""))</f>
        <v/>
      </c>
      <c r="AM43" s="73">
        <f>IF((AG43=FALSE),0,Parameter!$C$54/10000*E43)</f>
        <v>0</v>
      </c>
      <c r="AN43" s="74"/>
      <c r="AO43" s="73">
        <f>IF(AK43&gt;='V+G Rechnung'!$C$6,IF(AN43&gt;0,AN43/(AK43-AH43+1),AM43/(AK43-AH43+1)),0)</f>
        <v>0</v>
      </c>
      <c r="AP43" s="59" t="b">
        <v>0</v>
      </c>
      <c r="AQ43" s="58"/>
      <c r="AR43" s="58" t="str">
        <f>IF((AP43=FALSE),"",Parameter!$B$55)</f>
        <v/>
      </c>
      <c r="AS43" s="58"/>
      <c r="AT43" s="58">
        <f t="shared" si="5"/>
        <v>0</v>
      </c>
      <c r="AU43" s="71" t="str">
        <f>IF(AP43=FALSE,"",IF(AT43&gt;='V+G Rechnung'!$C$6,AT43-'V+G Rechnung'!$C$6+1,""))</f>
        <v/>
      </c>
      <c r="AV43" s="73">
        <f>IF((AP43=FALSE),0,Parameter!$C$55/10000*E43)</f>
        <v>0</v>
      </c>
      <c r="AW43" s="74"/>
      <c r="AX43" s="75">
        <f>IF(AT43&gt;='V+G Rechnung'!$C$6,IF(AW43&gt;0,AW43/(AT43-AQ43+1),AV43/(AT43-AQ43+1)),0)</f>
        <v>0</v>
      </c>
    </row>
    <row r="44" spans="1:50" ht="13.5" customHeight="1">
      <c r="A44" s="58" t="str">
        <f t="shared" si="6"/>
        <v/>
      </c>
      <c r="B44" s="8"/>
      <c r="C44" s="8"/>
      <c r="D44" s="77"/>
      <c r="E44" s="70"/>
      <c r="F44" s="58"/>
      <c r="G44" s="58"/>
      <c r="H44" s="70"/>
      <c r="I44" s="59" t="str">
        <f>IF(OR(B44="",G44=""),"",IF(G44="Spindel",Parameter!$B$58,Parameter!$B$59))</f>
        <v/>
      </c>
      <c r="J44" s="58"/>
      <c r="K44" s="58">
        <f t="shared" si="0"/>
        <v>0</v>
      </c>
      <c r="L44" s="71" t="str">
        <f>IF(B44="","",IF(K44&gt;='V+G Rechnung'!$C$6,K44-'V+G Rechnung'!$C$6+1,""))</f>
        <v/>
      </c>
      <c r="M44" s="72"/>
      <c r="N44" s="73">
        <f t="shared" si="1"/>
        <v>0</v>
      </c>
      <c r="O44" s="73">
        <f>IF(K44&gt;='V+G Rechnung'!$C$6,N44/(K44-F44+1),0)</f>
        <v>0</v>
      </c>
      <c r="P44" s="59" t="b">
        <v>0</v>
      </c>
      <c r="Q44" s="58" t="str">
        <f>IF((P44=FALSE),"",IF(G44="Spindel",Parameter!$B$58,Parameter!$B$59))</f>
        <v/>
      </c>
      <c r="R44" s="58"/>
      <c r="S44" s="58">
        <f t="shared" si="2"/>
        <v>0</v>
      </c>
      <c r="T44" s="71" t="str">
        <f>IF(B44="","",IF(S44&gt;='V+G Rechnung'!$C$6,S44-'V+G Rechnung'!$C$6+1,""))</f>
        <v/>
      </c>
      <c r="U44" s="73">
        <f>IF((P44=FALSE),0,IF(G44="Spindel",Parameter!$C$58/10000*E44,Parameter!$C$59/10000*E44))</f>
        <v>0</v>
      </c>
      <c r="V44" s="74"/>
      <c r="W44" s="75">
        <f>IF(S44&gt;='V+G Rechnung'!$C$6,IF(OR(V44&gt;0,U44=""),V44/(S44-F44+1),U44/(S44-F44+1)),0)</f>
        <v>0</v>
      </c>
      <c r="X44" s="59" t="b">
        <v>0</v>
      </c>
      <c r="Y44" s="76"/>
      <c r="Z44" s="58" t="str">
        <f>IF(OR(X44=FALSE),"",IF(G44="Spindel",Parameter!$B$56,Parameter!$B$57))</f>
        <v/>
      </c>
      <c r="AA44" s="58"/>
      <c r="AB44" s="58">
        <f t="shared" si="3"/>
        <v>0</v>
      </c>
      <c r="AC44" s="71" t="str">
        <f>IF(X44=FALSE,"",IF(AB44&gt;='V+G Rechnung'!$C$6,AB44-'V+G Rechnung'!$C$6+1,""))</f>
        <v/>
      </c>
      <c r="AD44" s="73">
        <f>IF((X44=FALSE),0,IF(G44="Spindel",Parameter!$C$56/10000*E44,Parameter!$C$57/10000*E44))</f>
        <v>0</v>
      </c>
      <c r="AE44" s="74"/>
      <c r="AF44" s="73">
        <f>IF(AB44&gt;='V+G Rechnung'!$C$6,IF(AE44&gt;0,AE44/(AB44-Y44+1),AD44/(AB44-Y44+1)),0)</f>
        <v>0</v>
      </c>
      <c r="AG44" s="59" t="b">
        <v>0</v>
      </c>
      <c r="AH44" s="76"/>
      <c r="AI44" s="58" t="str">
        <f>IF((AG44=FALSE),"",Parameter!$B$54)</f>
        <v/>
      </c>
      <c r="AJ44" s="58"/>
      <c r="AK44" s="58">
        <f t="shared" si="4"/>
        <v>0</v>
      </c>
      <c r="AL44" s="71" t="str">
        <f>IF(AG44=FALSE,"",IF(AK44&gt;='V+G Rechnung'!$C$6,AK44-'V+G Rechnung'!$C$6+1,""))</f>
        <v/>
      </c>
      <c r="AM44" s="73">
        <f>IF((AG44=FALSE),0,Parameter!$C$54/10000*E44)</f>
        <v>0</v>
      </c>
      <c r="AN44" s="74"/>
      <c r="AO44" s="73">
        <f>IF(AK44&gt;='V+G Rechnung'!$C$6,IF(AN44&gt;0,AN44/(AK44-AH44+1),AM44/(AK44-AH44+1)),0)</f>
        <v>0</v>
      </c>
      <c r="AP44" s="59" t="b">
        <v>0</v>
      </c>
      <c r="AQ44" s="58"/>
      <c r="AR44" s="58" t="str">
        <f>IF((AP44=FALSE),"",Parameter!$B$55)</f>
        <v/>
      </c>
      <c r="AS44" s="58"/>
      <c r="AT44" s="58">
        <f t="shared" si="5"/>
        <v>0</v>
      </c>
      <c r="AU44" s="71" t="str">
        <f>IF(AP44=FALSE,"",IF(AT44&gt;='V+G Rechnung'!$C$6,AT44-'V+G Rechnung'!$C$6+1,""))</f>
        <v/>
      </c>
      <c r="AV44" s="73">
        <f>IF((AP44=FALSE),0,Parameter!$C$55/10000*E44)</f>
        <v>0</v>
      </c>
      <c r="AW44" s="74"/>
      <c r="AX44" s="75">
        <f>IF(AT44&gt;='V+G Rechnung'!$C$6,IF(AW44&gt;0,AW44/(AT44-AQ44+1),AV44/(AT44-AQ44+1)),0)</f>
        <v>0</v>
      </c>
    </row>
    <row r="45" spans="1:50" ht="13.5" customHeight="1">
      <c r="A45" s="58" t="str">
        <f t="shared" si="6"/>
        <v/>
      </c>
      <c r="B45" s="8"/>
      <c r="C45" s="8"/>
      <c r="D45" s="77"/>
      <c r="E45" s="70"/>
      <c r="F45" s="58"/>
      <c r="G45" s="58"/>
      <c r="H45" s="70"/>
      <c r="I45" s="59" t="str">
        <f>IF(OR(B45="",G45=""),"",IF(G45="Spindel",Parameter!$B$58,Parameter!$B$59))</f>
        <v/>
      </c>
      <c r="J45" s="58"/>
      <c r="K45" s="58">
        <f t="shared" si="0"/>
        <v>0</v>
      </c>
      <c r="L45" s="71" t="str">
        <f>IF(B45="","",IF(K45&gt;='V+G Rechnung'!$C$6,K45-'V+G Rechnung'!$C$6+1,""))</f>
        <v/>
      </c>
      <c r="M45" s="72"/>
      <c r="N45" s="73">
        <f t="shared" si="1"/>
        <v>0</v>
      </c>
      <c r="O45" s="73">
        <f>IF(K45&gt;='V+G Rechnung'!$C$6,N45/(K45-F45+1),0)</f>
        <v>0</v>
      </c>
      <c r="P45" s="59" t="b">
        <v>0</v>
      </c>
      <c r="Q45" s="58" t="str">
        <f>IF((P45=FALSE),"",IF(G45="Spindel",Parameter!$B$58,Parameter!$B$59))</f>
        <v/>
      </c>
      <c r="R45" s="58"/>
      <c r="S45" s="58">
        <f t="shared" si="2"/>
        <v>0</v>
      </c>
      <c r="T45" s="71" t="str">
        <f>IF(B45="","",IF(S45&gt;='V+G Rechnung'!$C$6,S45-'V+G Rechnung'!$C$6+1,""))</f>
        <v/>
      </c>
      <c r="U45" s="73">
        <f>IF((P45=FALSE),0,IF(G45="Spindel",Parameter!$C$58/10000*E45,Parameter!$C$59/10000*E45))</f>
        <v>0</v>
      </c>
      <c r="V45" s="74"/>
      <c r="W45" s="75">
        <f>IF(S45&gt;='V+G Rechnung'!$C$6,IF(OR(V45&gt;0,U45=""),V45/(S45-F45+1),U45/(S45-F45+1)),0)</f>
        <v>0</v>
      </c>
      <c r="X45" s="59" t="b">
        <v>0</v>
      </c>
      <c r="Y45" s="76"/>
      <c r="Z45" s="58" t="str">
        <f>IF(OR(X45=FALSE),"",IF(G45="Spindel",Parameter!$B$56,Parameter!$B$57))</f>
        <v/>
      </c>
      <c r="AA45" s="58"/>
      <c r="AB45" s="58">
        <f t="shared" si="3"/>
        <v>0</v>
      </c>
      <c r="AC45" s="71" t="str">
        <f>IF(X45=FALSE,"",IF(AB45&gt;='V+G Rechnung'!$C$6,AB45-'V+G Rechnung'!$C$6+1,""))</f>
        <v/>
      </c>
      <c r="AD45" s="73">
        <f>IF((X45=FALSE),0,IF(G45="Spindel",Parameter!$C$56/10000*E45,Parameter!$C$57/10000*E45))</f>
        <v>0</v>
      </c>
      <c r="AE45" s="74"/>
      <c r="AF45" s="73">
        <f>IF(AB45&gt;='V+G Rechnung'!$C$6,IF(AE45&gt;0,AE45/(AB45-Y45+1),AD45/(AB45-Y45+1)),0)</f>
        <v>0</v>
      </c>
      <c r="AG45" s="59" t="b">
        <v>0</v>
      </c>
      <c r="AH45" s="76"/>
      <c r="AI45" s="58" t="str">
        <f>IF((AG45=FALSE),"",Parameter!$B$54)</f>
        <v/>
      </c>
      <c r="AJ45" s="58"/>
      <c r="AK45" s="58">
        <f t="shared" si="4"/>
        <v>0</v>
      </c>
      <c r="AL45" s="71" t="str">
        <f>IF(AG45=FALSE,"",IF(AK45&gt;='V+G Rechnung'!$C$6,AK45-'V+G Rechnung'!$C$6+1,""))</f>
        <v/>
      </c>
      <c r="AM45" s="73">
        <f>IF((AG45=FALSE),0,Parameter!$C$54/10000*E45)</f>
        <v>0</v>
      </c>
      <c r="AN45" s="74"/>
      <c r="AO45" s="73">
        <f>IF(AK45&gt;='V+G Rechnung'!$C$6,IF(AN45&gt;0,AN45/(AK45-AH45+1),AM45/(AK45-AH45+1)),0)</f>
        <v>0</v>
      </c>
      <c r="AP45" s="59" t="b">
        <v>0</v>
      </c>
      <c r="AQ45" s="58"/>
      <c r="AR45" s="58" t="str">
        <f>IF((AP45=FALSE),"",Parameter!$B$55)</f>
        <v/>
      </c>
      <c r="AS45" s="58"/>
      <c r="AT45" s="58">
        <f t="shared" si="5"/>
        <v>0</v>
      </c>
      <c r="AU45" s="71" t="str">
        <f>IF(AP45=FALSE,"",IF(AT45&gt;='V+G Rechnung'!$C$6,AT45-'V+G Rechnung'!$C$6+1,""))</f>
        <v/>
      </c>
      <c r="AV45" s="73">
        <f>IF((AP45=FALSE),0,Parameter!$C$55/10000*E45)</f>
        <v>0</v>
      </c>
      <c r="AW45" s="74"/>
      <c r="AX45" s="75">
        <f>IF(AT45&gt;='V+G Rechnung'!$C$6,IF(AW45&gt;0,AW45/(AT45-AQ45+1),AV45/(AT45-AQ45+1)),0)</f>
        <v>0</v>
      </c>
    </row>
    <row r="46" spans="1:50" ht="13.5" customHeight="1">
      <c r="A46" s="58" t="str">
        <f t="shared" si="6"/>
        <v/>
      </c>
      <c r="B46" s="8"/>
      <c r="C46" s="8"/>
      <c r="D46" s="77"/>
      <c r="E46" s="70"/>
      <c r="F46" s="58"/>
      <c r="G46" s="58"/>
      <c r="H46" s="70"/>
      <c r="I46" s="59" t="str">
        <f>IF(OR(B46="",G46=""),"",IF(G46="Spindel",Parameter!$B$58,Parameter!$B$59))</f>
        <v/>
      </c>
      <c r="J46" s="58"/>
      <c r="K46" s="58">
        <f t="shared" si="0"/>
        <v>0</v>
      </c>
      <c r="L46" s="71" t="str">
        <f>IF(B46="","",IF(K46&gt;='V+G Rechnung'!$C$6,K46-'V+G Rechnung'!$C$6+1,""))</f>
        <v/>
      </c>
      <c r="M46" s="72"/>
      <c r="N46" s="73">
        <f t="shared" si="1"/>
        <v>0</v>
      </c>
      <c r="O46" s="73">
        <f>IF(K46&gt;='V+G Rechnung'!$C$6,N46/(K46-F46+1),0)</f>
        <v>0</v>
      </c>
      <c r="P46" s="59" t="b">
        <v>0</v>
      </c>
      <c r="Q46" s="58" t="str">
        <f>IF((P46=FALSE),"",IF(G46="Spindel",Parameter!$B$58,Parameter!$B$59))</f>
        <v/>
      </c>
      <c r="R46" s="58"/>
      <c r="S46" s="58">
        <f t="shared" si="2"/>
        <v>0</v>
      </c>
      <c r="T46" s="71" t="str">
        <f>IF(B46="","",IF(S46&gt;='V+G Rechnung'!$C$6,S46-'V+G Rechnung'!$C$6+1,""))</f>
        <v/>
      </c>
      <c r="U46" s="73">
        <f>IF((P46=FALSE),0,IF(G46="Spindel",Parameter!$C$58/10000*E46,Parameter!$C$59/10000*E46))</f>
        <v>0</v>
      </c>
      <c r="V46" s="74"/>
      <c r="W46" s="75">
        <f>IF(S46&gt;='V+G Rechnung'!$C$6,IF(OR(V46&gt;0,U46=""),V46/(S46-F46+1),U46/(S46-F46+1)),0)</f>
        <v>0</v>
      </c>
      <c r="X46" s="59" t="b">
        <v>0</v>
      </c>
      <c r="Y46" s="76"/>
      <c r="Z46" s="58" t="str">
        <f>IF(OR(X46=FALSE),"",IF(G46="Spindel",Parameter!$B$56,Parameter!$B$57))</f>
        <v/>
      </c>
      <c r="AA46" s="58"/>
      <c r="AB46" s="58">
        <f t="shared" si="3"/>
        <v>0</v>
      </c>
      <c r="AC46" s="71" t="str">
        <f>IF(X46=FALSE,"",IF(AB46&gt;='V+G Rechnung'!$C$6,AB46-'V+G Rechnung'!$C$6+1,""))</f>
        <v/>
      </c>
      <c r="AD46" s="73">
        <f>IF((X46=FALSE),0,IF(G46="Spindel",Parameter!$C$56/10000*E46,Parameter!$C$57/10000*E46))</f>
        <v>0</v>
      </c>
      <c r="AE46" s="74"/>
      <c r="AF46" s="73">
        <f>IF(AB46&gt;='V+G Rechnung'!$C$6,IF(AE46&gt;0,AE46/(AB46-Y46+1),AD46/(AB46-Y46+1)),0)</f>
        <v>0</v>
      </c>
      <c r="AG46" s="59" t="b">
        <v>0</v>
      </c>
      <c r="AH46" s="76"/>
      <c r="AI46" s="58" t="str">
        <f>IF((AG46=FALSE),"",Parameter!$B$54)</f>
        <v/>
      </c>
      <c r="AJ46" s="58"/>
      <c r="AK46" s="58">
        <f t="shared" si="4"/>
        <v>0</v>
      </c>
      <c r="AL46" s="71" t="str">
        <f>IF(AG46=FALSE,"",IF(AK46&gt;='V+G Rechnung'!$C$6,AK46-'V+G Rechnung'!$C$6+1,""))</f>
        <v/>
      </c>
      <c r="AM46" s="73">
        <f>IF((AG46=FALSE),0,Parameter!$C$54/10000*E46)</f>
        <v>0</v>
      </c>
      <c r="AN46" s="74"/>
      <c r="AO46" s="73">
        <f>IF(AK46&gt;='V+G Rechnung'!$C$6,IF(AN46&gt;0,AN46/(AK46-AH46+1),AM46/(AK46-AH46+1)),0)</f>
        <v>0</v>
      </c>
      <c r="AP46" s="59" t="b">
        <v>0</v>
      </c>
      <c r="AQ46" s="58"/>
      <c r="AR46" s="58" t="str">
        <f>IF((AP46=FALSE),"",Parameter!$B$55)</f>
        <v/>
      </c>
      <c r="AS46" s="58"/>
      <c r="AT46" s="58">
        <f t="shared" si="5"/>
        <v>0</v>
      </c>
      <c r="AU46" s="71" t="str">
        <f>IF(AP46=FALSE,"",IF(AT46&gt;='V+G Rechnung'!$C$6,AT46-'V+G Rechnung'!$C$6+1,""))</f>
        <v/>
      </c>
      <c r="AV46" s="73">
        <f>IF((AP46=FALSE),0,Parameter!$C$55/10000*E46)</f>
        <v>0</v>
      </c>
      <c r="AW46" s="74"/>
      <c r="AX46" s="75">
        <f>IF(AT46&gt;='V+G Rechnung'!$C$6,IF(AW46&gt;0,AW46/(AT46-AQ46+1),AV46/(AT46-AQ46+1)),0)</f>
        <v>0</v>
      </c>
    </row>
    <row r="47" spans="1:50" ht="13.5" customHeight="1">
      <c r="A47" s="58" t="str">
        <f t="shared" si="6"/>
        <v/>
      </c>
      <c r="B47" s="8"/>
      <c r="C47" s="8"/>
      <c r="D47" s="77"/>
      <c r="E47" s="70"/>
      <c r="F47" s="58"/>
      <c r="G47" s="58"/>
      <c r="H47" s="70"/>
      <c r="I47" s="59" t="str">
        <f>IF(OR(B47="",G47=""),"",IF(G47="Spindel",Parameter!$B$58,Parameter!$B$59))</f>
        <v/>
      </c>
      <c r="J47" s="58"/>
      <c r="K47" s="58">
        <f t="shared" si="0"/>
        <v>0</v>
      </c>
      <c r="L47" s="71" t="str">
        <f>IF(B47="","",IF(K47&gt;='V+G Rechnung'!$C$6,K47-'V+G Rechnung'!$C$6+1,""))</f>
        <v/>
      </c>
      <c r="M47" s="72"/>
      <c r="N47" s="73">
        <f t="shared" si="1"/>
        <v>0</v>
      </c>
      <c r="O47" s="73">
        <f>IF(K47&gt;='V+G Rechnung'!$C$6,N47/(K47-F47+1),0)</f>
        <v>0</v>
      </c>
      <c r="P47" s="59" t="b">
        <v>0</v>
      </c>
      <c r="Q47" s="58" t="str">
        <f>IF((P47=FALSE),"",IF(G47="Spindel",Parameter!$B$58,Parameter!$B$59))</f>
        <v/>
      </c>
      <c r="R47" s="58"/>
      <c r="S47" s="58">
        <f t="shared" si="2"/>
        <v>0</v>
      </c>
      <c r="T47" s="71" t="str">
        <f>IF(B47="","",IF(S47&gt;='V+G Rechnung'!$C$6,S47-'V+G Rechnung'!$C$6+1,""))</f>
        <v/>
      </c>
      <c r="U47" s="73">
        <f>IF((P47=FALSE),0,IF(G47="Spindel",Parameter!$C$58/10000*E47,Parameter!$C$59/10000*E47))</f>
        <v>0</v>
      </c>
      <c r="V47" s="74"/>
      <c r="W47" s="75">
        <f>IF(S47&gt;='V+G Rechnung'!$C$6,IF(OR(V47&gt;0,U47=""),V47/(S47-F47+1),U47/(S47-F47+1)),0)</f>
        <v>0</v>
      </c>
      <c r="X47" s="59" t="b">
        <v>0</v>
      </c>
      <c r="Y47" s="76"/>
      <c r="Z47" s="58" t="str">
        <f>IF(OR(X47=FALSE),"",IF(G47="Spindel",Parameter!$B$56,Parameter!$B$57))</f>
        <v/>
      </c>
      <c r="AA47" s="58"/>
      <c r="AB47" s="58">
        <f t="shared" si="3"/>
        <v>0</v>
      </c>
      <c r="AC47" s="71" t="str">
        <f>IF(X47=FALSE,"",IF(AB47&gt;='V+G Rechnung'!$C$6,AB47-'V+G Rechnung'!$C$6+1,""))</f>
        <v/>
      </c>
      <c r="AD47" s="73">
        <f>IF((X47=FALSE),0,IF(G47="Spindel",Parameter!$C$56/10000*E47,Parameter!$C$57/10000*E47))</f>
        <v>0</v>
      </c>
      <c r="AE47" s="74"/>
      <c r="AF47" s="73">
        <f>IF(AB47&gt;='V+G Rechnung'!$C$6,IF(AE47&gt;0,AE47/(AB47-Y47+1),AD47/(AB47-Y47+1)),0)</f>
        <v>0</v>
      </c>
      <c r="AG47" s="59" t="b">
        <v>0</v>
      </c>
      <c r="AH47" s="76"/>
      <c r="AI47" s="58" t="str">
        <f>IF((AG47=FALSE),"",Parameter!$B$54)</f>
        <v/>
      </c>
      <c r="AJ47" s="58"/>
      <c r="AK47" s="58">
        <f t="shared" si="4"/>
        <v>0</v>
      </c>
      <c r="AL47" s="71" t="str">
        <f>IF(AG47=FALSE,"",IF(AK47&gt;='V+G Rechnung'!$C$6,AK47-'V+G Rechnung'!$C$6+1,""))</f>
        <v/>
      </c>
      <c r="AM47" s="73">
        <f>IF((AG47=FALSE),0,Parameter!$C$54/10000*E47)</f>
        <v>0</v>
      </c>
      <c r="AN47" s="74"/>
      <c r="AO47" s="73">
        <f>IF(AK47&gt;='V+G Rechnung'!$C$6,IF(AN47&gt;0,AN47/(AK47-AH47+1),AM47/(AK47-AH47+1)),0)</f>
        <v>0</v>
      </c>
      <c r="AP47" s="59" t="b">
        <v>0</v>
      </c>
      <c r="AQ47" s="58"/>
      <c r="AR47" s="58" t="str">
        <f>IF((AP47=FALSE),"",Parameter!$B$55)</f>
        <v/>
      </c>
      <c r="AS47" s="58"/>
      <c r="AT47" s="58">
        <f t="shared" si="5"/>
        <v>0</v>
      </c>
      <c r="AU47" s="71" t="str">
        <f>IF(AP47=FALSE,"",IF(AT47&gt;='V+G Rechnung'!$C$6,AT47-'V+G Rechnung'!$C$6+1,""))</f>
        <v/>
      </c>
      <c r="AV47" s="73">
        <f>IF((AP47=FALSE),0,Parameter!$C$55/10000*E47)</f>
        <v>0</v>
      </c>
      <c r="AW47" s="74"/>
      <c r="AX47" s="75">
        <f>IF(AT47&gt;='V+G Rechnung'!$C$6,IF(AW47&gt;0,AW47/(AT47-AQ47+1),AV47/(AT47-AQ47+1)),0)</f>
        <v>0</v>
      </c>
    </row>
    <row r="48" spans="1:50" ht="13.5" customHeight="1">
      <c r="A48" s="58" t="str">
        <f t="shared" si="6"/>
        <v/>
      </c>
      <c r="B48" s="8"/>
      <c r="C48" s="8"/>
      <c r="D48" s="77"/>
      <c r="E48" s="70"/>
      <c r="F48" s="58"/>
      <c r="G48" s="58"/>
      <c r="H48" s="70"/>
      <c r="I48" s="59" t="str">
        <f>IF(OR(B48="",G48=""),"",IF(G48="Spindel",Parameter!$B$58,Parameter!$B$59))</f>
        <v/>
      </c>
      <c r="J48" s="58"/>
      <c r="K48" s="58">
        <f t="shared" si="0"/>
        <v>0</v>
      </c>
      <c r="L48" s="71" t="str">
        <f>IF(B48="","",IF(K48&gt;='V+G Rechnung'!$C$6,K48-'V+G Rechnung'!$C$6+1,""))</f>
        <v/>
      </c>
      <c r="M48" s="72"/>
      <c r="N48" s="73">
        <f t="shared" si="1"/>
        <v>0</v>
      </c>
      <c r="O48" s="73">
        <f>IF(K48&gt;='V+G Rechnung'!$C$6,N48/(K48-F48+1),0)</f>
        <v>0</v>
      </c>
      <c r="P48" s="59" t="b">
        <v>0</v>
      </c>
      <c r="Q48" s="58" t="str">
        <f>IF((P48=FALSE),"",IF(G48="Spindel",Parameter!$B$58,Parameter!$B$59))</f>
        <v/>
      </c>
      <c r="R48" s="58"/>
      <c r="S48" s="58">
        <f t="shared" si="2"/>
        <v>0</v>
      </c>
      <c r="T48" s="71" t="str">
        <f>IF(B48="","",IF(S48&gt;='V+G Rechnung'!$C$6,S48-'V+G Rechnung'!$C$6+1,""))</f>
        <v/>
      </c>
      <c r="U48" s="73">
        <f>IF((P48=FALSE),0,IF(G48="Spindel",Parameter!$C$58/10000*E48,Parameter!$C$59/10000*E48))</f>
        <v>0</v>
      </c>
      <c r="V48" s="74"/>
      <c r="W48" s="75">
        <f>IF(S48&gt;='V+G Rechnung'!$C$6,IF(OR(V48&gt;0,U48=""),V48/(S48-F48+1),U48/(S48-F48+1)),0)</f>
        <v>0</v>
      </c>
      <c r="X48" s="59" t="b">
        <v>0</v>
      </c>
      <c r="Y48" s="76"/>
      <c r="Z48" s="58" t="str">
        <f>IF(OR(X48=FALSE),"",IF(G48="Spindel",Parameter!$B$56,Parameter!$B$57))</f>
        <v/>
      </c>
      <c r="AA48" s="58"/>
      <c r="AB48" s="58">
        <f t="shared" si="3"/>
        <v>0</v>
      </c>
      <c r="AC48" s="71" t="str">
        <f>IF(X48=FALSE,"",IF(AB48&gt;='V+G Rechnung'!$C$6,AB48-'V+G Rechnung'!$C$6+1,""))</f>
        <v/>
      </c>
      <c r="AD48" s="73">
        <f>IF((X48=FALSE),0,IF(G48="Spindel",Parameter!$C$56/10000*E48,Parameter!$C$57/10000*E48))</f>
        <v>0</v>
      </c>
      <c r="AE48" s="74"/>
      <c r="AF48" s="73">
        <f>IF(AB48&gt;='V+G Rechnung'!$C$6,IF(AE48&gt;0,AE48/(AB48-Y48+1),AD48/(AB48-Y48+1)),0)</f>
        <v>0</v>
      </c>
      <c r="AG48" s="59" t="b">
        <v>0</v>
      </c>
      <c r="AH48" s="76"/>
      <c r="AI48" s="58" t="str">
        <f>IF((AG48=FALSE),"",Parameter!$B$54)</f>
        <v/>
      </c>
      <c r="AJ48" s="58"/>
      <c r="AK48" s="58">
        <f t="shared" si="4"/>
        <v>0</v>
      </c>
      <c r="AL48" s="71" t="str">
        <f>IF(AG48=FALSE,"",IF(AK48&gt;='V+G Rechnung'!$C$6,AK48-'V+G Rechnung'!$C$6+1,""))</f>
        <v/>
      </c>
      <c r="AM48" s="73">
        <f>IF((AG48=FALSE),0,Parameter!$C$54/10000*E48)</f>
        <v>0</v>
      </c>
      <c r="AN48" s="74"/>
      <c r="AO48" s="73">
        <f>IF(AK48&gt;='V+G Rechnung'!$C$6,IF(AN48&gt;0,AN48/(AK48-AH48+1),AM48/(AK48-AH48+1)),0)</f>
        <v>0</v>
      </c>
      <c r="AP48" s="59" t="b">
        <v>0</v>
      </c>
      <c r="AQ48" s="58"/>
      <c r="AR48" s="58" t="str">
        <f>IF((AP48=FALSE),"",Parameter!$B$55)</f>
        <v/>
      </c>
      <c r="AS48" s="58"/>
      <c r="AT48" s="58">
        <f t="shared" si="5"/>
        <v>0</v>
      </c>
      <c r="AU48" s="71" t="str">
        <f>IF(AP48=FALSE,"",IF(AT48&gt;='V+G Rechnung'!$C$6,AT48-'V+G Rechnung'!$C$6+1,""))</f>
        <v/>
      </c>
      <c r="AV48" s="73">
        <f>IF((AP48=FALSE),0,Parameter!$C$55/10000*E48)</f>
        <v>0</v>
      </c>
      <c r="AW48" s="74"/>
      <c r="AX48" s="75">
        <f>IF(AT48&gt;='V+G Rechnung'!$C$6,IF(AW48&gt;0,AW48/(AT48-AQ48+1),AV48/(AT48-AQ48+1)),0)</f>
        <v>0</v>
      </c>
    </row>
    <row r="49" spans="1:50" ht="13.5" customHeight="1">
      <c r="A49" s="58" t="str">
        <f t="shared" si="6"/>
        <v/>
      </c>
      <c r="B49" s="8"/>
      <c r="C49" s="8"/>
      <c r="D49" s="77"/>
      <c r="E49" s="70"/>
      <c r="F49" s="58"/>
      <c r="G49" s="58"/>
      <c r="H49" s="70"/>
      <c r="I49" s="59" t="str">
        <f>IF(OR(B49="",G49=""),"",IF(G49="Spindel",Parameter!$B$58,Parameter!$B$59))</f>
        <v/>
      </c>
      <c r="J49" s="58"/>
      <c r="K49" s="58">
        <f t="shared" si="0"/>
        <v>0</v>
      </c>
      <c r="L49" s="71" t="str">
        <f>IF(B49="","",IF(K49&gt;='V+G Rechnung'!$C$6,K49-'V+G Rechnung'!$C$6+1,""))</f>
        <v/>
      </c>
      <c r="M49" s="72"/>
      <c r="N49" s="73">
        <f t="shared" si="1"/>
        <v>0</v>
      </c>
      <c r="O49" s="73">
        <f>IF(K49&gt;='V+G Rechnung'!$C$6,N49/(K49-F49+1),0)</f>
        <v>0</v>
      </c>
      <c r="P49" s="59" t="b">
        <v>0</v>
      </c>
      <c r="Q49" s="58" t="str">
        <f>IF((P49=FALSE),"",IF(G49="Spindel",Parameter!$B$58,Parameter!$B$59))</f>
        <v/>
      </c>
      <c r="R49" s="58"/>
      <c r="S49" s="58">
        <f t="shared" si="2"/>
        <v>0</v>
      </c>
      <c r="T49" s="71" t="str">
        <f>IF(B49="","",IF(S49&gt;='V+G Rechnung'!$C$6,S49-'V+G Rechnung'!$C$6+1,""))</f>
        <v/>
      </c>
      <c r="U49" s="73">
        <f>IF((P49=FALSE),0,IF(G49="Spindel",Parameter!$C$58/10000*E49,Parameter!$C$59/10000*E49))</f>
        <v>0</v>
      </c>
      <c r="V49" s="74"/>
      <c r="W49" s="75">
        <f>IF(S49&gt;='V+G Rechnung'!$C$6,IF(OR(V49&gt;0,U49=""),V49/(S49-F49+1),U49/(S49-F49+1)),0)</f>
        <v>0</v>
      </c>
      <c r="X49" s="59" t="b">
        <v>0</v>
      </c>
      <c r="Y49" s="76"/>
      <c r="Z49" s="58" t="str">
        <f>IF(OR(X49=FALSE),"",IF(G49="Spindel",Parameter!$B$56,Parameter!$B$57))</f>
        <v/>
      </c>
      <c r="AA49" s="58"/>
      <c r="AB49" s="58">
        <f t="shared" si="3"/>
        <v>0</v>
      </c>
      <c r="AC49" s="71" t="str">
        <f>IF(X49=FALSE,"",IF(AB49&gt;='V+G Rechnung'!$C$6,AB49-'V+G Rechnung'!$C$6+1,""))</f>
        <v/>
      </c>
      <c r="AD49" s="73">
        <f>IF((X49=FALSE),0,IF(G49="Spindel",Parameter!$C$56/10000*E49,Parameter!$C$57/10000*E49))</f>
        <v>0</v>
      </c>
      <c r="AE49" s="74"/>
      <c r="AF49" s="73">
        <f>IF(AB49&gt;='V+G Rechnung'!$C$6,IF(AE49&gt;0,AE49/(AB49-Y49+1),AD49/(AB49-Y49+1)),0)</f>
        <v>0</v>
      </c>
      <c r="AG49" s="59" t="b">
        <v>0</v>
      </c>
      <c r="AH49" s="76"/>
      <c r="AI49" s="58" t="str">
        <f>IF((AG49=FALSE),"",Parameter!$B$54)</f>
        <v/>
      </c>
      <c r="AJ49" s="58"/>
      <c r="AK49" s="58">
        <f t="shared" si="4"/>
        <v>0</v>
      </c>
      <c r="AL49" s="71" t="str">
        <f>IF(AG49=FALSE,"",IF(AK49&gt;='V+G Rechnung'!$C$6,AK49-'V+G Rechnung'!$C$6+1,""))</f>
        <v/>
      </c>
      <c r="AM49" s="73">
        <f>IF((AG49=FALSE),0,Parameter!$C$54/10000*E49)</f>
        <v>0</v>
      </c>
      <c r="AN49" s="74"/>
      <c r="AO49" s="73">
        <f>IF(AK49&gt;='V+G Rechnung'!$C$6,IF(AN49&gt;0,AN49/(AK49-AH49+1),AM49/(AK49-AH49+1)),0)</f>
        <v>0</v>
      </c>
      <c r="AP49" s="59" t="b">
        <v>0</v>
      </c>
      <c r="AQ49" s="58"/>
      <c r="AR49" s="58" t="str">
        <f>IF((AP49=FALSE),"",Parameter!$B$55)</f>
        <v/>
      </c>
      <c r="AS49" s="58"/>
      <c r="AT49" s="58">
        <f t="shared" si="5"/>
        <v>0</v>
      </c>
      <c r="AU49" s="71" t="str">
        <f>IF(AP49=FALSE,"",IF(AT49&gt;='V+G Rechnung'!$C$6,AT49-'V+G Rechnung'!$C$6+1,""))</f>
        <v/>
      </c>
      <c r="AV49" s="73">
        <f>IF((AP49=FALSE),0,Parameter!$C$55/10000*E49)</f>
        <v>0</v>
      </c>
      <c r="AW49" s="74"/>
      <c r="AX49" s="75">
        <f>IF(AT49&gt;='V+G Rechnung'!$C$6,IF(AW49&gt;0,AW49/(AT49-AQ49+1),AV49/(AT49-AQ49+1)),0)</f>
        <v>0</v>
      </c>
    </row>
    <row r="50" spans="1:50" ht="13.5" customHeight="1">
      <c r="A50" s="58" t="str">
        <f t="shared" si="6"/>
        <v/>
      </c>
      <c r="B50" s="8"/>
      <c r="C50" s="8"/>
      <c r="D50" s="77"/>
      <c r="E50" s="70"/>
      <c r="F50" s="58"/>
      <c r="G50" s="58"/>
      <c r="H50" s="70"/>
      <c r="I50" s="59" t="str">
        <f>IF(OR(B50="",G50=""),"",IF(G50="Spindel",Parameter!$B$58,Parameter!$B$59))</f>
        <v/>
      </c>
      <c r="J50" s="58"/>
      <c r="K50" s="58">
        <f t="shared" si="0"/>
        <v>0</v>
      </c>
      <c r="L50" s="71" t="str">
        <f>IF(B50="","",IF(K50&gt;='V+G Rechnung'!$C$6,K50-'V+G Rechnung'!$C$6+1,""))</f>
        <v/>
      </c>
      <c r="M50" s="72"/>
      <c r="N50" s="73">
        <f t="shared" si="1"/>
        <v>0</v>
      </c>
      <c r="O50" s="73">
        <f>IF(K50&gt;='V+G Rechnung'!$C$6,N50/(K50-F50+1),0)</f>
        <v>0</v>
      </c>
      <c r="P50" s="59" t="b">
        <v>0</v>
      </c>
      <c r="Q50" s="58" t="str">
        <f>IF((P50=FALSE),"",IF(G50="Spindel",Parameter!$B$58,Parameter!$B$59))</f>
        <v/>
      </c>
      <c r="R50" s="58"/>
      <c r="S50" s="58">
        <f t="shared" si="2"/>
        <v>0</v>
      </c>
      <c r="T50" s="71" t="str">
        <f>IF(B50="","",IF(S50&gt;='V+G Rechnung'!$C$6,S50-'V+G Rechnung'!$C$6+1,""))</f>
        <v/>
      </c>
      <c r="U50" s="73">
        <f>IF((P50=FALSE),0,IF(G50="Spindel",Parameter!$C$58/10000*E50,Parameter!$C$59/10000*E50))</f>
        <v>0</v>
      </c>
      <c r="V50" s="74"/>
      <c r="W50" s="75">
        <f>IF(S50&gt;='V+G Rechnung'!$C$6,IF(OR(V50&gt;0,U50=""),V50/(S50-F50+1),U50/(S50-F50+1)),0)</f>
        <v>0</v>
      </c>
      <c r="X50" s="59" t="b">
        <v>0</v>
      </c>
      <c r="Y50" s="76"/>
      <c r="Z50" s="58" t="str">
        <f>IF(OR(X50=FALSE),"",IF(G50="Spindel",Parameter!$B$56,Parameter!$B$57))</f>
        <v/>
      </c>
      <c r="AA50" s="58"/>
      <c r="AB50" s="58">
        <f t="shared" si="3"/>
        <v>0</v>
      </c>
      <c r="AC50" s="71" t="str">
        <f>IF(X50=FALSE,"",IF(AB50&gt;='V+G Rechnung'!$C$6,AB50-'V+G Rechnung'!$C$6+1,""))</f>
        <v/>
      </c>
      <c r="AD50" s="73">
        <f>IF((X50=FALSE),0,IF(G50="Spindel",Parameter!$C$56/10000*E50,Parameter!$C$57/10000*E50))</f>
        <v>0</v>
      </c>
      <c r="AE50" s="74"/>
      <c r="AF50" s="73">
        <f>IF(AB50&gt;='V+G Rechnung'!$C$6,IF(AE50&gt;0,AE50/(AB50-Y50+1),AD50/(AB50-Y50+1)),0)</f>
        <v>0</v>
      </c>
      <c r="AG50" s="59" t="b">
        <v>0</v>
      </c>
      <c r="AH50" s="76"/>
      <c r="AI50" s="58" t="str">
        <f>IF((AG50=FALSE),"",Parameter!$B$54)</f>
        <v/>
      </c>
      <c r="AJ50" s="58"/>
      <c r="AK50" s="58">
        <f t="shared" si="4"/>
        <v>0</v>
      </c>
      <c r="AL50" s="71" t="str">
        <f>IF(AG50=FALSE,"",IF(AK50&gt;='V+G Rechnung'!$C$6,AK50-'V+G Rechnung'!$C$6+1,""))</f>
        <v/>
      </c>
      <c r="AM50" s="73">
        <f>IF((AG50=FALSE),0,Parameter!$C$54/10000*E50)</f>
        <v>0</v>
      </c>
      <c r="AN50" s="74"/>
      <c r="AO50" s="73">
        <f>IF(AK50&gt;='V+G Rechnung'!$C$6,IF(AN50&gt;0,AN50/(AK50-AH50+1),AM50/(AK50-AH50+1)),0)</f>
        <v>0</v>
      </c>
      <c r="AP50" s="59" t="b">
        <v>0</v>
      </c>
      <c r="AQ50" s="58"/>
      <c r="AR50" s="58" t="str">
        <f>IF((AP50=FALSE),"",Parameter!$B$55)</f>
        <v/>
      </c>
      <c r="AS50" s="58"/>
      <c r="AT50" s="58">
        <f t="shared" si="5"/>
        <v>0</v>
      </c>
      <c r="AU50" s="71" t="str">
        <f>IF(AP50=FALSE,"",IF(AT50&gt;='V+G Rechnung'!$C$6,AT50-'V+G Rechnung'!$C$6+1,""))</f>
        <v/>
      </c>
      <c r="AV50" s="73">
        <f>IF((AP50=FALSE),0,Parameter!$C$55/10000*E50)</f>
        <v>0</v>
      </c>
      <c r="AW50" s="74"/>
      <c r="AX50" s="75">
        <f>IF(AT50&gt;='V+G Rechnung'!$C$6,IF(AW50&gt;0,AW50/(AT50-AQ50+1),AV50/(AT50-AQ50+1)),0)</f>
        <v>0</v>
      </c>
    </row>
    <row r="51" spans="1:50" ht="13.5" customHeight="1">
      <c r="A51" s="58" t="str">
        <f t="shared" si="6"/>
        <v/>
      </c>
      <c r="B51" s="8"/>
      <c r="C51" s="8"/>
      <c r="D51" s="77"/>
      <c r="E51" s="70"/>
      <c r="F51" s="58"/>
      <c r="G51" s="58"/>
      <c r="H51" s="70"/>
      <c r="I51" s="59" t="str">
        <f>IF(OR(B51="",G51=""),"",IF(G51="Spindel",Parameter!$B$58,Parameter!$B$59))</f>
        <v/>
      </c>
      <c r="J51" s="58"/>
      <c r="K51" s="58">
        <f t="shared" si="0"/>
        <v>0</v>
      </c>
      <c r="L51" s="71" t="str">
        <f>IF(B51="","",IF(K51&gt;='V+G Rechnung'!$C$6,K51-'V+G Rechnung'!$C$6+1,""))</f>
        <v/>
      </c>
      <c r="M51" s="72"/>
      <c r="N51" s="73">
        <f t="shared" si="1"/>
        <v>0</v>
      </c>
      <c r="O51" s="73">
        <f>IF(K51&gt;='V+G Rechnung'!$C$6,N51/(K51-F51+1),0)</f>
        <v>0</v>
      </c>
      <c r="P51" s="59" t="b">
        <v>0</v>
      </c>
      <c r="Q51" s="58" t="str">
        <f>IF((P51=FALSE),"",IF(G51="Spindel",Parameter!$B$58,Parameter!$B$59))</f>
        <v/>
      </c>
      <c r="R51" s="58"/>
      <c r="S51" s="58">
        <f t="shared" si="2"/>
        <v>0</v>
      </c>
      <c r="T51" s="71" t="str">
        <f>IF(B51="","",IF(S51&gt;='V+G Rechnung'!$C$6,S51-'V+G Rechnung'!$C$6+1,""))</f>
        <v/>
      </c>
      <c r="U51" s="73">
        <f>IF((P51=FALSE),0,IF(G51="Spindel",Parameter!$C$58/10000*E51,Parameter!$C$59/10000*E51))</f>
        <v>0</v>
      </c>
      <c r="V51" s="74"/>
      <c r="W51" s="75">
        <f>IF(S51&gt;='V+G Rechnung'!$C$6,IF(OR(V51&gt;0,U51=""),V51/(S51-F51+1),U51/(S51-F51+1)),0)</f>
        <v>0</v>
      </c>
      <c r="X51" s="59" t="b">
        <v>0</v>
      </c>
      <c r="Y51" s="76"/>
      <c r="Z51" s="58" t="str">
        <f>IF(OR(X51=FALSE),"",IF(G51="Spindel",Parameter!$B$56,Parameter!$B$57))</f>
        <v/>
      </c>
      <c r="AA51" s="58"/>
      <c r="AB51" s="58">
        <f t="shared" si="3"/>
        <v>0</v>
      </c>
      <c r="AC51" s="71" t="str">
        <f>IF(X51=FALSE,"",IF(AB51&gt;='V+G Rechnung'!$C$6,AB51-'V+G Rechnung'!$C$6+1,""))</f>
        <v/>
      </c>
      <c r="AD51" s="73">
        <f>IF((X51=FALSE),0,IF(G51="Spindel",Parameter!$C$56/10000*E51,Parameter!$C$57/10000*E51))</f>
        <v>0</v>
      </c>
      <c r="AE51" s="74"/>
      <c r="AF51" s="73">
        <f>IF(AB51&gt;='V+G Rechnung'!$C$6,IF(AE51&gt;0,AE51/(AB51-Y51+1),AD51/(AB51-Y51+1)),0)</f>
        <v>0</v>
      </c>
      <c r="AG51" s="59" t="b">
        <v>0</v>
      </c>
      <c r="AH51" s="76"/>
      <c r="AI51" s="58" t="str">
        <f>IF((AG51=FALSE),"",Parameter!$B$54)</f>
        <v/>
      </c>
      <c r="AJ51" s="58"/>
      <c r="AK51" s="58">
        <f t="shared" si="4"/>
        <v>0</v>
      </c>
      <c r="AL51" s="71" t="str">
        <f>IF(AG51=FALSE,"",IF(AK51&gt;='V+G Rechnung'!$C$6,AK51-'V+G Rechnung'!$C$6+1,""))</f>
        <v/>
      </c>
      <c r="AM51" s="73">
        <f>IF((AG51=FALSE),0,Parameter!$C$54/10000*E51)</f>
        <v>0</v>
      </c>
      <c r="AN51" s="74"/>
      <c r="AO51" s="73">
        <f>IF(AK51&gt;='V+G Rechnung'!$C$6,IF(AN51&gt;0,AN51/(AK51-AH51+1),AM51/(AK51-AH51+1)),0)</f>
        <v>0</v>
      </c>
      <c r="AP51" s="59" t="b">
        <v>0</v>
      </c>
      <c r="AQ51" s="58"/>
      <c r="AR51" s="58" t="str">
        <f>IF((AP51=FALSE),"",Parameter!$B$55)</f>
        <v/>
      </c>
      <c r="AS51" s="58"/>
      <c r="AT51" s="58">
        <f t="shared" si="5"/>
        <v>0</v>
      </c>
      <c r="AU51" s="71" t="str">
        <f>IF(AP51=FALSE,"",IF(AT51&gt;='V+G Rechnung'!$C$6,AT51-'V+G Rechnung'!$C$6+1,""))</f>
        <v/>
      </c>
      <c r="AV51" s="73">
        <f>IF((AP51=FALSE),0,Parameter!$C$55/10000*E51)</f>
        <v>0</v>
      </c>
      <c r="AW51" s="74"/>
      <c r="AX51" s="75">
        <f>IF(AT51&gt;='V+G Rechnung'!$C$6,IF(AW51&gt;0,AW51/(AT51-AQ51+1),AV51/(AT51-AQ51+1)),0)</f>
        <v>0</v>
      </c>
    </row>
    <row r="52" spans="1:50" ht="13.5" customHeight="1">
      <c r="A52" s="58" t="str">
        <f t="shared" si="6"/>
        <v/>
      </c>
      <c r="B52" s="8"/>
      <c r="C52" s="8"/>
      <c r="D52" s="77"/>
      <c r="E52" s="70"/>
      <c r="F52" s="58"/>
      <c r="G52" s="58"/>
      <c r="H52" s="70"/>
      <c r="I52" s="59" t="str">
        <f>IF(OR(B52="",G52=""),"",IF(G52="Spindel",Parameter!$B$58,Parameter!$B$59))</f>
        <v/>
      </c>
      <c r="J52" s="58"/>
      <c r="K52" s="58">
        <f t="shared" si="0"/>
        <v>0</v>
      </c>
      <c r="L52" s="71" t="str">
        <f>IF(B52="","",IF(K52&gt;='V+G Rechnung'!$C$6,K52-'V+G Rechnung'!$C$6+1,""))</f>
        <v/>
      </c>
      <c r="M52" s="72"/>
      <c r="N52" s="73">
        <f t="shared" si="1"/>
        <v>0</v>
      </c>
      <c r="O52" s="73">
        <f>IF(K52&gt;='V+G Rechnung'!$C$6,N52/(K52-F52+1),0)</f>
        <v>0</v>
      </c>
      <c r="P52" s="59" t="b">
        <v>0</v>
      </c>
      <c r="Q52" s="58" t="str">
        <f>IF((P52=FALSE),"",IF(G52="Spindel",Parameter!$B$58,Parameter!$B$59))</f>
        <v/>
      </c>
      <c r="R52" s="58"/>
      <c r="S52" s="58">
        <f t="shared" si="2"/>
        <v>0</v>
      </c>
      <c r="T52" s="71" t="str">
        <f>IF(B52="","",IF(S52&gt;='V+G Rechnung'!$C$6,S52-'V+G Rechnung'!$C$6+1,""))</f>
        <v/>
      </c>
      <c r="U52" s="73">
        <f>IF((P52=FALSE),0,IF(G52="Spindel",Parameter!$C$58/10000*E52,Parameter!$C$59/10000*E52))</f>
        <v>0</v>
      </c>
      <c r="V52" s="74"/>
      <c r="W52" s="75">
        <f>IF(S52&gt;='V+G Rechnung'!$C$6,IF(OR(V52&gt;0,U52=""),V52/(S52-F52+1),U52/(S52-F52+1)),0)</f>
        <v>0</v>
      </c>
      <c r="X52" s="59" t="b">
        <v>0</v>
      </c>
      <c r="Y52" s="76"/>
      <c r="Z52" s="58" t="str">
        <f>IF(OR(X52=FALSE),"",IF(G52="Spindel",Parameter!$B$56,Parameter!$B$57))</f>
        <v/>
      </c>
      <c r="AA52" s="58"/>
      <c r="AB52" s="58">
        <f t="shared" si="3"/>
        <v>0</v>
      </c>
      <c r="AC52" s="71" t="str">
        <f>IF(X52=FALSE,"",IF(AB52&gt;='V+G Rechnung'!$C$6,AB52-'V+G Rechnung'!$C$6+1,""))</f>
        <v/>
      </c>
      <c r="AD52" s="73">
        <f>IF((X52=FALSE),0,IF(G52="Spindel",Parameter!$C$56/10000*E52,Parameter!$C$57/10000*E52))</f>
        <v>0</v>
      </c>
      <c r="AE52" s="74"/>
      <c r="AF52" s="73">
        <f>IF(AB52&gt;='V+G Rechnung'!$C$6,IF(AE52&gt;0,AE52/(AB52-Y52+1),AD52/(AB52-Y52+1)),0)</f>
        <v>0</v>
      </c>
      <c r="AG52" s="59" t="b">
        <v>0</v>
      </c>
      <c r="AH52" s="76"/>
      <c r="AI52" s="58" t="str">
        <f>IF((AG52=FALSE),"",Parameter!$B$54)</f>
        <v/>
      </c>
      <c r="AJ52" s="58"/>
      <c r="AK52" s="58">
        <f t="shared" si="4"/>
        <v>0</v>
      </c>
      <c r="AL52" s="71" t="str">
        <f>IF(AG52=FALSE,"",IF(AK52&gt;='V+G Rechnung'!$C$6,AK52-'V+G Rechnung'!$C$6+1,""))</f>
        <v/>
      </c>
      <c r="AM52" s="73">
        <f>IF((AG52=FALSE),0,Parameter!$C$54/10000*E52)</f>
        <v>0</v>
      </c>
      <c r="AN52" s="74"/>
      <c r="AO52" s="73">
        <f>IF(AK52&gt;='V+G Rechnung'!$C$6,IF(AN52&gt;0,AN52/(AK52-AH52+1),AM52/(AK52-AH52+1)),0)</f>
        <v>0</v>
      </c>
      <c r="AP52" s="59" t="b">
        <v>0</v>
      </c>
      <c r="AQ52" s="58"/>
      <c r="AR52" s="58" t="str">
        <f>IF((AP52=FALSE),"",Parameter!$B$55)</f>
        <v/>
      </c>
      <c r="AS52" s="58"/>
      <c r="AT52" s="58">
        <f t="shared" si="5"/>
        <v>0</v>
      </c>
      <c r="AU52" s="71" t="str">
        <f>IF(AP52=FALSE,"",IF(AT52&gt;='V+G Rechnung'!$C$6,AT52-'V+G Rechnung'!$C$6+1,""))</f>
        <v/>
      </c>
      <c r="AV52" s="73">
        <f>IF((AP52=FALSE),0,Parameter!$C$55/10000*E52)</f>
        <v>0</v>
      </c>
      <c r="AW52" s="74"/>
      <c r="AX52" s="75">
        <f>IF(AT52&gt;='V+G Rechnung'!$C$6,IF(AW52&gt;0,AW52/(AT52-AQ52+1),AV52/(AT52-AQ52+1)),0)</f>
        <v>0</v>
      </c>
    </row>
    <row r="53" spans="1:50" ht="13.5" customHeight="1">
      <c r="A53" s="58" t="str">
        <f t="shared" si="6"/>
        <v/>
      </c>
      <c r="B53" s="8"/>
      <c r="C53" s="8"/>
      <c r="D53" s="77"/>
      <c r="E53" s="70"/>
      <c r="F53" s="58"/>
      <c r="G53" s="58"/>
      <c r="H53" s="70"/>
      <c r="I53" s="59" t="str">
        <f>IF(OR(B53="",G53=""),"",IF(G53="Spindel",Parameter!$B$58,Parameter!$B$59))</f>
        <v/>
      </c>
      <c r="J53" s="58"/>
      <c r="K53" s="58">
        <f t="shared" si="0"/>
        <v>0</v>
      </c>
      <c r="L53" s="71" t="str">
        <f>IF(B53="","",IF(K53&gt;='V+G Rechnung'!$C$6,K53-'V+G Rechnung'!$C$6+1,""))</f>
        <v/>
      </c>
      <c r="M53" s="72"/>
      <c r="N53" s="73">
        <f t="shared" si="1"/>
        <v>0</v>
      </c>
      <c r="O53" s="73">
        <f>IF(K53&gt;='V+G Rechnung'!$C$6,N53/(K53-F53+1),0)</f>
        <v>0</v>
      </c>
      <c r="P53" s="59" t="b">
        <v>0</v>
      </c>
      <c r="Q53" s="58" t="str">
        <f>IF((P53=FALSE),"",IF(G53="Spindel",Parameter!$B$58,Parameter!$B$59))</f>
        <v/>
      </c>
      <c r="R53" s="58"/>
      <c r="S53" s="58">
        <f t="shared" si="2"/>
        <v>0</v>
      </c>
      <c r="T53" s="71" t="str">
        <f>IF(B53="","",IF(S53&gt;='V+G Rechnung'!$C$6,S53-'V+G Rechnung'!$C$6+1,""))</f>
        <v/>
      </c>
      <c r="U53" s="73">
        <f>IF((P53=FALSE),0,IF(G53="Spindel",Parameter!$C$58/10000*E53,Parameter!$C$59/10000*E53))</f>
        <v>0</v>
      </c>
      <c r="V53" s="74"/>
      <c r="W53" s="75">
        <f>IF(S53&gt;='V+G Rechnung'!$C$6,IF(OR(V53&gt;0,U53=""),V53/(S53-F53+1),U53/(S53-F53+1)),0)</f>
        <v>0</v>
      </c>
      <c r="X53" s="59" t="b">
        <v>0</v>
      </c>
      <c r="Y53" s="76"/>
      <c r="Z53" s="58" t="str">
        <f>IF(OR(X53=FALSE),"",IF(G53="Spindel",Parameter!$B$56,Parameter!$B$57))</f>
        <v/>
      </c>
      <c r="AA53" s="58"/>
      <c r="AB53" s="58">
        <f t="shared" si="3"/>
        <v>0</v>
      </c>
      <c r="AC53" s="71" t="str">
        <f>IF(X53=FALSE,"",IF(AB53&gt;='V+G Rechnung'!$C$6,AB53-'V+G Rechnung'!$C$6+1,""))</f>
        <v/>
      </c>
      <c r="AD53" s="73">
        <f>IF((X53=FALSE),0,IF(G53="Spindel",Parameter!$C$56/10000*E53,Parameter!$C$57/10000*E53))</f>
        <v>0</v>
      </c>
      <c r="AE53" s="74"/>
      <c r="AF53" s="73">
        <f>IF(AB53&gt;='V+G Rechnung'!$C$6,IF(AE53&gt;0,AE53/(AB53-Y53+1),AD53/(AB53-Y53+1)),0)</f>
        <v>0</v>
      </c>
      <c r="AG53" s="59" t="b">
        <v>0</v>
      </c>
      <c r="AH53" s="76"/>
      <c r="AI53" s="58" t="str">
        <f>IF((AG53=FALSE),"",Parameter!$B$54)</f>
        <v/>
      </c>
      <c r="AJ53" s="58"/>
      <c r="AK53" s="58">
        <f t="shared" si="4"/>
        <v>0</v>
      </c>
      <c r="AL53" s="71" t="str">
        <f>IF(AG53=FALSE,"",IF(AK53&gt;='V+G Rechnung'!$C$6,AK53-'V+G Rechnung'!$C$6+1,""))</f>
        <v/>
      </c>
      <c r="AM53" s="73">
        <f>IF((AG53=FALSE),0,Parameter!$C$54/10000*E53)</f>
        <v>0</v>
      </c>
      <c r="AN53" s="74"/>
      <c r="AO53" s="73">
        <f>IF(AK53&gt;='V+G Rechnung'!$C$6,IF(AN53&gt;0,AN53/(AK53-AH53+1),AM53/(AK53-AH53+1)),0)</f>
        <v>0</v>
      </c>
      <c r="AP53" s="59" t="b">
        <v>0</v>
      </c>
      <c r="AQ53" s="58"/>
      <c r="AR53" s="58" t="str">
        <f>IF((AP53=FALSE),"",Parameter!$B$55)</f>
        <v/>
      </c>
      <c r="AS53" s="58"/>
      <c r="AT53" s="58">
        <f t="shared" si="5"/>
        <v>0</v>
      </c>
      <c r="AU53" s="71" t="str">
        <f>IF(AP53=FALSE,"",IF(AT53&gt;='V+G Rechnung'!$C$6,AT53-'V+G Rechnung'!$C$6+1,""))</f>
        <v/>
      </c>
      <c r="AV53" s="73">
        <f>IF((AP53=FALSE),0,Parameter!$C$55/10000*E53)</f>
        <v>0</v>
      </c>
      <c r="AW53" s="74"/>
      <c r="AX53" s="75">
        <f>IF(AT53&gt;='V+G Rechnung'!$C$6,IF(AW53&gt;0,AW53/(AT53-AQ53+1),AV53/(AT53-AQ53+1)),0)</f>
        <v>0</v>
      </c>
    </row>
    <row r="54" spans="1:50" ht="13.5" customHeight="1">
      <c r="A54" s="58" t="str">
        <f t="shared" si="6"/>
        <v/>
      </c>
      <c r="B54" s="8"/>
      <c r="C54" s="8"/>
      <c r="D54" s="77"/>
      <c r="E54" s="70"/>
      <c r="F54" s="58"/>
      <c r="G54" s="58"/>
      <c r="H54" s="70"/>
      <c r="I54" s="59" t="str">
        <f>IF(OR(B54="",G54=""),"",IF(G54="Spindel",Parameter!$B$58,Parameter!$B$59))</f>
        <v/>
      </c>
      <c r="J54" s="58"/>
      <c r="K54" s="58">
        <f t="shared" si="0"/>
        <v>0</v>
      </c>
      <c r="L54" s="71" t="str">
        <f>IF(B54="","",IF(K54&gt;='V+G Rechnung'!$C$6,K54-'V+G Rechnung'!$C$6+1,""))</f>
        <v/>
      </c>
      <c r="M54" s="72"/>
      <c r="N54" s="73">
        <f t="shared" si="1"/>
        <v>0</v>
      </c>
      <c r="O54" s="73">
        <f>IF(K54&gt;='V+G Rechnung'!$C$6,N54/(K54-F54+1),0)</f>
        <v>0</v>
      </c>
      <c r="P54" s="59" t="b">
        <v>0</v>
      </c>
      <c r="Q54" s="58" t="str">
        <f>IF((P54=FALSE),"",IF(G54="Spindel",Parameter!$B$58,Parameter!$B$59))</f>
        <v/>
      </c>
      <c r="R54" s="58"/>
      <c r="S54" s="58">
        <f t="shared" si="2"/>
        <v>0</v>
      </c>
      <c r="T54" s="71" t="str">
        <f>IF(B54="","",IF(S54&gt;='V+G Rechnung'!$C$6,S54-'V+G Rechnung'!$C$6+1,""))</f>
        <v/>
      </c>
      <c r="U54" s="73">
        <f>IF((P54=FALSE),0,IF(G54="Spindel",Parameter!$C$58/10000*E54,Parameter!$C$59/10000*E54))</f>
        <v>0</v>
      </c>
      <c r="V54" s="74"/>
      <c r="W54" s="75">
        <f>IF(S54&gt;='V+G Rechnung'!$C$6,IF(OR(V54&gt;0,U54=""),V54/(S54-F54+1),U54/(S54-F54+1)),0)</f>
        <v>0</v>
      </c>
      <c r="X54" s="59" t="b">
        <v>0</v>
      </c>
      <c r="Y54" s="76"/>
      <c r="Z54" s="58" t="str">
        <f>IF(OR(X54=FALSE),"",IF(G54="Spindel",Parameter!$B$56,Parameter!$B$57))</f>
        <v/>
      </c>
      <c r="AA54" s="58"/>
      <c r="AB54" s="58">
        <f t="shared" si="3"/>
        <v>0</v>
      </c>
      <c r="AC54" s="71" t="str">
        <f>IF(X54=FALSE,"",IF(AB54&gt;='V+G Rechnung'!$C$6,AB54-'V+G Rechnung'!$C$6+1,""))</f>
        <v/>
      </c>
      <c r="AD54" s="73">
        <f>IF((X54=FALSE),0,IF(G54="Spindel",Parameter!$C$56/10000*E54,Parameter!$C$57/10000*E54))</f>
        <v>0</v>
      </c>
      <c r="AE54" s="74"/>
      <c r="AF54" s="73">
        <f>IF(AB54&gt;='V+G Rechnung'!$C$6,IF(AE54&gt;0,AE54/(AB54-Y54+1),AD54/(AB54-Y54+1)),0)</f>
        <v>0</v>
      </c>
      <c r="AG54" s="59" t="b">
        <v>0</v>
      </c>
      <c r="AH54" s="76"/>
      <c r="AI54" s="58" t="str">
        <f>IF((AG54=FALSE),"",Parameter!$B$54)</f>
        <v/>
      </c>
      <c r="AJ54" s="58"/>
      <c r="AK54" s="58">
        <f t="shared" si="4"/>
        <v>0</v>
      </c>
      <c r="AL54" s="71" t="str">
        <f>IF(AG54=FALSE,"",IF(AK54&gt;='V+G Rechnung'!$C$6,AK54-'V+G Rechnung'!$C$6+1,""))</f>
        <v/>
      </c>
      <c r="AM54" s="73">
        <f>IF((AG54=FALSE),0,Parameter!$C$54/10000*E54)</f>
        <v>0</v>
      </c>
      <c r="AN54" s="74"/>
      <c r="AO54" s="73">
        <f>IF(AK54&gt;='V+G Rechnung'!$C$6,IF(AN54&gt;0,AN54/(AK54-AH54+1),AM54/(AK54-AH54+1)),0)</f>
        <v>0</v>
      </c>
      <c r="AP54" s="59" t="b">
        <v>0</v>
      </c>
      <c r="AQ54" s="58"/>
      <c r="AR54" s="58" t="str">
        <f>IF((AP54=FALSE),"",Parameter!$B$55)</f>
        <v/>
      </c>
      <c r="AS54" s="58"/>
      <c r="AT54" s="58">
        <f t="shared" si="5"/>
        <v>0</v>
      </c>
      <c r="AU54" s="71" t="str">
        <f>IF(AP54=FALSE,"",IF(AT54&gt;='V+G Rechnung'!$C$6,AT54-'V+G Rechnung'!$C$6+1,""))</f>
        <v/>
      </c>
      <c r="AV54" s="73">
        <f>IF((AP54=FALSE),0,Parameter!$C$55/10000*E54)</f>
        <v>0</v>
      </c>
      <c r="AW54" s="74"/>
      <c r="AX54" s="75">
        <f>IF(AT54&gt;='V+G Rechnung'!$C$6,IF(AW54&gt;0,AW54/(AT54-AQ54+1),AV54/(AT54-AQ54+1)),0)</f>
        <v>0</v>
      </c>
    </row>
    <row r="55" spans="1:50" ht="13.5" customHeight="1">
      <c r="A55" s="58" t="str">
        <f t="shared" si="6"/>
        <v/>
      </c>
      <c r="B55" s="8"/>
      <c r="C55" s="8"/>
      <c r="D55" s="77"/>
      <c r="E55" s="70"/>
      <c r="F55" s="58"/>
      <c r="G55" s="58"/>
      <c r="H55" s="70"/>
      <c r="I55" s="59" t="str">
        <f>IF(OR(B55="",G55=""),"",IF(G55="Spindel",Parameter!$B$58,Parameter!$B$59))</f>
        <v/>
      </c>
      <c r="J55" s="58"/>
      <c r="K55" s="58">
        <f t="shared" si="0"/>
        <v>0</v>
      </c>
      <c r="L55" s="71" t="str">
        <f>IF(B55="","",IF(K55&gt;='V+G Rechnung'!$C$6,K55-'V+G Rechnung'!$C$6+1,""))</f>
        <v/>
      </c>
      <c r="M55" s="72"/>
      <c r="N55" s="73">
        <f t="shared" si="1"/>
        <v>0</v>
      </c>
      <c r="O55" s="73">
        <f>IF(K55&gt;='V+G Rechnung'!$C$6,N55/(K55-F55+1),0)</f>
        <v>0</v>
      </c>
      <c r="P55" s="59" t="b">
        <v>0</v>
      </c>
      <c r="Q55" s="58" t="str">
        <f>IF((P55=FALSE),"",IF(G55="Spindel",Parameter!$B$58,Parameter!$B$59))</f>
        <v/>
      </c>
      <c r="R55" s="58"/>
      <c r="S55" s="58">
        <f t="shared" si="2"/>
        <v>0</v>
      </c>
      <c r="T55" s="71" t="str">
        <f>IF(B55="","",IF(S55&gt;='V+G Rechnung'!$C$6,S55-'V+G Rechnung'!$C$6+1,""))</f>
        <v/>
      </c>
      <c r="U55" s="73">
        <f>IF((P55=FALSE),0,IF(G55="Spindel",Parameter!$C$58/10000*E55,Parameter!$C$59/10000*E55))</f>
        <v>0</v>
      </c>
      <c r="V55" s="74"/>
      <c r="W55" s="75">
        <f>IF(S55&gt;='V+G Rechnung'!$C$6,IF(OR(V55&gt;0,U55=""),V55/(S55-F55+1),U55/(S55-F55+1)),0)</f>
        <v>0</v>
      </c>
      <c r="X55" s="59" t="b">
        <v>0</v>
      </c>
      <c r="Y55" s="76"/>
      <c r="Z55" s="58" t="str">
        <f>IF(OR(X55=FALSE),"",IF(G55="Spindel",Parameter!$B$56,Parameter!$B$57))</f>
        <v/>
      </c>
      <c r="AA55" s="58"/>
      <c r="AB55" s="58">
        <f t="shared" si="3"/>
        <v>0</v>
      </c>
      <c r="AC55" s="71" t="str">
        <f>IF(X55=FALSE,"",IF(AB55&gt;='V+G Rechnung'!$C$6,AB55-'V+G Rechnung'!$C$6+1,""))</f>
        <v/>
      </c>
      <c r="AD55" s="73">
        <f>IF((X55=FALSE),0,IF(G55="Spindel",Parameter!$C$56/10000*E55,Parameter!$C$57/10000*E55))</f>
        <v>0</v>
      </c>
      <c r="AE55" s="74"/>
      <c r="AF55" s="73">
        <f>IF(AB55&gt;='V+G Rechnung'!$C$6,IF(AE55&gt;0,AE55/(AB55-Y55+1),AD55/(AB55-Y55+1)),0)</f>
        <v>0</v>
      </c>
      <c r="AG55" s="59" t="b">
        <v>0</v>
      </c>
      <c r="AH55" s="76"/>
      <c r="AI55" s="58" t="str">
        <f>IF((AG55=FALSE),"",Parameter!$B$54)</f>
        <v/>
      </c>
      <c r="AJ55" s="58"/>
      <c r="AK55" s="58">
        <f t="shared" si="4"/>
        <v>0</v>
      </c>
      <c r="AL55" s="71" t="str">
        <f>IF(AG55=FALSE,"",IF(AK55&gt;='V+G Rechnung'!$C$6,AK55-'V+G Rechnung'!$C$6+1,""))</f>
        <v/>
      </c>
      <c r="AM55" s="73">
        <f>IF((AG55=FALSE),0,Parameter!$C$54/10000*E55)</f>
        <v>0</v>
      </c>
      <c r="AN55" s="74"/>
      <c r="AO55" s="73">
        <f>IF(AK55&gt;='V+G Rechnung'!$C$6,IF(AN55&gt;0,AN55/(AK55-AH55+1),AM55/(AK55-AH55+1)),0)</f>
        <v>0</v>
      </c>
      <c r="AP55" s="59" t="b">
        <v>0</v>
      </c>
      <c r="AQ55" s="58"/>
      <c r="AR55" s="58" t="str">
        <f>IF((AP55=FALSE),"",Parameter!$B$55)</f>
        <v/>
      </c>
      <c r="AS55" s="58"/>
      <c r="AT55" s="58">
        <f t="shared" si="5"/>
        <v>0</v>
      </c>
      <c r="AU55" s="71" t="str">
        <f>IF(AP55=FALSE,"",IF(AT55&gt;='V+G Rechnung'!$C$6,AT55-'V+G Rechnung'!$C$6+1,""))</f>
        <v/>
      </c>
      <c r="AV55" s="73">
        <f>IF((AP55=FALSE),0,Parameter!$C$55/10000*E55)</f>
        <v>0</v>
      </c>
      <c r="AW55" s="74"/>
      <c r="AX55" s="75">
        <f>IF(AT55&gt;='V+G Rechnung'!$C$6,IF(AW55&gt;0,AW55/(AT55-AQ55+1),AV55/(AT55-AQ55+1)),0)</f>
        <v>0</v>
      </c>
    </row>
    <row r="56" spans="1:50" ht="13.5" customHeight="1">
      <c r="A56" s="58" t="str">
        <f t="shared" si="6"/>
        <v/>
      </c>
      <c r="B56" s="8"/>
      <c r="C56" s="8"/>
      <c r="D56" s="77"/>
      <c r="E56" s="70"/>
      <c r="F56" s="58"/>
      <c r="G56" s="58"/>
      <c r="H56" s="70"/>
      <c r="I56" s="59" t="str">
        <f>IF(OR(B56="",G56=""),"",IF(G56="Spindel",Parameter!$B$58,Parameter!$B$59))</f>
        <v/>
      </c>
      <c r="J56" s="58"/>
      <c r="K56" s="58">
        <f t="shared" si="0"/>
        <v>0</v>
      </c>
      <c r="L56" s="71" t="str">
        <f>IF(B56="","",IF(K56&gt;='V+G Rechnung'!$C$6,K56-'V+G Rechnung'!$C$6+1,""))</f>
        <v/>
      </c>
      <c r="M56" s="72"/>
      <c r="N56" s="73">
        <f t="shared" si="1"/>
        <v>0</v>
      </c>
      <c r="O56" s="73">
        <f>IF(K56&gt;='V+G Rechnung'!$C$6,N56/(K56-F56+1),0)</f>
        <v>0</v>
      </c>
      <c r="P56" s="59" t="b">
        <v>0</v>
      </c>
      <c r="Q56" s="58" t="str">
        <f>IF((P56=FALSE),"",IF(G56="Spindel",Parameter!$B$58,Parameter!$B$59))</f>
        <v/>
      </c>
      <c r="R56" s="58"/>
      <c r="S56" s="58">
        <f t="shared" si="2"/>
        <v>0</v>
      </c>
      <c r="T56" s="71" t="str">
        <f>IF(B56="","",IF(S56&gt;='V+G Rechnung'!$C$6,S56-'V+G Rechnung'!$C$6+1,""))</f>
        <v/>
      </c>
      <c r="U56" s="73">
        <f>IF((P56=FALSE),0,IF(G56="Spindel",Parameter!$C$58/10000*E56,Parameter!$C$59/10000*E56))</f>
        <v>0</v>
      </c>
      <c r="V56" s="74"/>
      <c r="W56" s="75">
        <f>IF(S56&gt;='V+G Rechnung'!$C$6,IF(OR(V56&gt;0,U56=""),V56/(S56-F56+1),U56/(S56-F56+1)),0)</f>
        <v>0</v>
      </c>
      <c r="X56" s="59" t="b">
        <v>0</v>
      </c>
      <c r="Y56" s="76"/>
      <c r="Z56" s="58" t="str">
        <f>IF(OR(X56=FALSE),"",IF(G56="Spindel",Parameter!$B$56,Parameter!$B$57))</f>
        <v/>
      </c>
      <c r="AA56" s="58"/>
      <c r="AB56" s="58">
        <f t="shared" si="3"/>
        <v>0</v>
      </c>
      <c r="AC56" s="71" t="str">
        <f>IF(X56=FALSE,"",IF(AB56&gt;='V+G Rechnung'!$C$6,AB56-'V+G Rechnung'!$C$6+1,""))</f>
        <v/>
      </c>
      <c r="AD56" s="73">
        <f>IF((X56=FALSE),0,IF(G56="Spindel",Parameter!$C$56/10000*E56,Parameter!$C$57/10000*E56))</f>
        <v>0</v>
      </c>
      <c r="AE56" s="74"/>
      <c r="AF56" s="73">
        <f>IF(AB56&gt;='V+G Rechnung'!$C$6,IF(AE56&gt;0,AE56/(AB56-Y56+1),AD56/(AB56-Y56+1)),0)</f>
        <v>0</v>
      </c>
      <c r="AG56" s="59" t="b">
        <v>0</v>
      </c>
      <c r="AH56" s="76"/>
      <c r="AI56" s="58" t="str">
        <f>IF((AG56=FALSE),"",Parameter!$B$54)</f>
        <v/>
      </c>
      <c r="AJ56" s="58"/>
      <c r="AK56" s="58">
        <f t="shared" si="4"/>
        <v>0</v>
      </c>
      <c r="AL56" s="71" t="str">
        <f>IF(AG56=FALSE,"",IF(AK56&gt;='V+G Rechnung'!$C$6,AK56-'V+G Rechnung'!$C$6+1,""))</f>
        <v/>
      </c>
      <c r="AM56" s="73">
        <f>IF((AG56=FALSE),0,Parameter!$C$54/10000*E56)</f>
        <v>0</v>
      </c>
      <c r="AN56" s="74"/>
      <c r="AO56" s="73">
        <f>IF(AK56&gt;='V+G Rechnung'!$C$6,IF(AN56&gt;0,AN56/(AK56-AH56+1),AM56/(AK56-AH56+1)),0)</f>
        <v>0</v>
      </c>
      <c r="AP56" s="59" t="b">
        <v>0</v>
      </c>
      <c r="AQ56" s="58"/>
      <c r="AR56" s="58" t="str">
        <f>IF((AP56=FALSE),"",Parameter!$B$55)</f>
        <v/>
      </c>
      <c r="AS56" s="58"/>
      <c r="AT56" s="58">
        <f t="shared" si="5"/>
        <v>0</v>
      </c>
      <c r="AU56" s="71" t="str">
        <f>IF(AP56=FALSE,"",IF(AT56&gt;='V+G Rechnung'!$C$6,AT56-'V+G Rechnung'!$C$6+1,""))</f>
        <v/>
      </c>
      <c r="AV56" s="73">
        <f>IF((AP56=FALSE),0,Parameter!$C$55/10000*E56)</f>
        <v>0</v>
      </c>
      <c r="AW56" s="74"/>
      <c r="AX56" s="75">
        <f>IF(AT56&gt;='V+G Rechnung'!$C$6,IF(AW56&gt;0,AW56/(AT56-AQ56+1),AV56/(AT56-AQ56+1)),0)</f>
        <v>0</v>
      </c>
    </row>
    <row r="57" spans="1:50" ht="13.5" customHeight="1">
      <c r="A57" s="58" t="str">
        <f t="shared" si="6"/>
        <v/>
      </c>
      <c r="B57" s="8"/>
      <c r="C57" s="8"/>
      <c r="D57" s="77"/>
      <c r="E57" s="70"/>
      <c r="F57" s="58"/>
      <c r="G57" s="58"/>
      <c r="H57" s="70"/>
      <c r="I57" s="59" t="str">
        <f>IF(OR(B57="",G57=""),"",IF(G57="Spindel",Parameter!$B$58,Parameter!$B$59))</f>
        <v/>
      </c>
      <c r="J57" s="58"/>
      <c r="K57" s="58">
        <f t="shared" si="0"/>
        <v>0</v>
      </c>
      <c r="L57" s="71" t="str">
        <f>IF(B57="","",IF(K57&gt;='V+G Rechnung'!$C$6,K57-'V+G Rechnung'!$C$6+1,""))</f>
        <v/>
      </c>
      <c r="M57" s="72"/>
      <c r="N57" s="73">
        <f t="shared" si="1"/>
        <v>0</v>
      </c>
      <c r="O57" s="73">
        <f>IF(K57&gt;='V+G Rechnung'!$C$6,N57/(K57-F57+1),0)</f>
        <v>0</v>
      </c>
      <c r="P57" s="59" t="b">
        <v>0</v>
      </c>
      <c r="Q57" s="58" t="str">
        <f>IF((P57=FALSE),"",IF(G57="Spindel",Parameter!$B$58,Parameter!$B$59))</f>
        <v/>
      </c>
      <c r="R57" s="58"/>
      <c r="S57" s="58">
        <f t="shared" si="2"/>
        <v>0</v>
      </c>
      <c r="T57" s="71" t="str">
        <f>IF(B57="","",IF(S57&gt;='V+G Rechnung'!$C$6,S57-'V+G Rechnung'!$C$6+1,""))</f>
        <v/>
      </c>
      <c r="U57" s="73">
        <f>IF((P57=FALSE),0,IF(G57="Spindel",Parameter!$C$58/10000*E57,Parameter!$C$59/10000*E57))</f>
        <v>0</v>
      </c>
      <c r="V57" s="74"/>
      <c r="W57" s="75">
        <f>IF(S57&gt;='V+G Rechnung'!$C$6,IF(OR(V57&gt;0,U57=""),V57/(S57-F57+1),U57/(S57-F57+1)),0)</f>
        <v>0</v>
      </c>
      <c r="X57" s="59" t="b">
        <v>0</v>
      </c>
      <c r="Y57" s="76"/>
      <c r="Z57" s="58" t="str">
        <f>IF(OR(X57=FALSE),"",IF(G57="Spindel",Parameter!$B$56,Parameter!$B$57))</f>
        <v/>
      </c>
      <c r="AA57" s="58"/>
      <c r="AB57" s="58">
        <f t="shared" si="3"/>
        <v>0</v>
      </c>
      <c r="AC57" s="71" t="str">
        <f>IF(X57=FALSE,"",IF(AB57&gt;='V+G Rechnung'!$C$6,AB57-'V+G Rechnung'!$C$6+1,""))</f>
        <v/>
      </c>
      <c r="AD57" s="73">
        <f>IF((X57=FALSE),0,IF(G57="Spindel",Parameter!$C$56/10000*E57,Parameter!$C$57/10000*E57))</f>
        <v>0</v>
      </c>
      <c r="AE57" s="74"/>
      <c r="AF57" s="73">
        <f>IF(AB57&gt;='V+G Rechnung'!$C$6,IF(AE57&gt;0,AE57/(AB57-Y57+1),AD57/(AB57-Y57+1)),0)</f>
        <v>0</v>
      </c>
      <c r="AG57" s="59" t="b">
        <v>0</v>
      </c>
      <c r="AH57" s="76"/>
      <c r="AI57" s="58" t="str">
        <f>IF((AG57=FALSE),"",Parameter!$B$54)</f>
        <v/>
      </c>
      <c r="AJ57" s="58"/>
      <c r="AK57" s="58">
        <f t="shared" si="4"/>
        <v>0</v>
      </c>
      <c r="AL57" s="71" t="str">
        <f>IF(AG57=FALSE,"",IF(AK57&gt;='V+G Rechnung'!$C$6,AK57-'V+G Rechnung'!$C$6+1,""))</f>
        <v/>
      </c>
      <c r="AM57" s="73">
        <f>IF((AG57=FALSE),0,Parameter!$C$54/10000*E57)</f>
        <v>0</v>
      </c>
      <c r="AN57" s="74"/>
      <c r="AO57" s="73">
        <f>IF(AK57&gt;='V+G Rechnung'!$C$6,IF(AN57&gt;0,AN57/(AK57-AH57+1),AM57/(AK57-AH57+1)),0)</f>
        <v>0</v>
      </c>
      <c r="AP57" s="59" t="b">
        <v>0</v>
      </c>
      <c r="AQ57" s="58"/>
      <c r="AR57" s="58" t="str">
        <f>IF((AP57=FALSE),"",Parameter!$B$55)</f>
        <v/>
      </c>
      <c r="AS57" s="58"/>
      <c r="AT57" s="58">
        <f t="shared" si="5"/>
        <v>0</v>
      </c>
      <c r="AU57" s="71" t="str">
        <f>IF(AP57=FALSE,"",IF(AT57&gt;='V+G Rechnung'!$C$6,AT57-'V+G Rechnung'!$C$6+1,""))</f>
        <v/>
      </c>
      <c r="AV57" s="73">
        <f>IF((AP57=FALSE),0,Parameter!$C$55/10000*E57)</f>
        <v>0</v>
      </c>
      <c r="AW57" s="74"/>
      <c r="AX57" s="75">
        <f>IF(AT57&gt;='V+G Rechnung'!$C$6,IF(AW57&gt;0,AW57/(AT57-AQ57+1),AV57/(AT57-AQ57+1)),0)</f>
        <v>0</v>
      </c>
    </row>
    <row r="58" spans="1:50" ht="13.5" customHeight="1">
      <c r="A58" s="58" t="str">
        <f t="shared" si="6"/>
        <v/>
      </c>
      <c r="B58" s="8"/>
      <c r="C58" s="8"/>
      <c r="D58" s="77"/>
      <c r="E58" s="70"/>
      <c r="F58" s="58"/>
      <c r="G58" s="58"/>
      <c r="H58" s="70"/>
      <c r="I58" s="59" t="str">
        <f>IF(OR(B58="",G58=""),"",IF(G58="Spindel",Parameter!$B$58,Parameter!$B$59))</f>
        <v/>
      </c>
      <c r="J58" s="58"/>
      <c r="K58" s="58">
        <f t="shared" si="0"/>
        <v>0</v>
      </c>
      <c r="L58" s="71" t="str">
        <f>IF(B58="","",IF(K58&gt;='V+G Rechnung'!$C$6,K58-'V+G Rechnung'!$C$6+1,""))</f>
        <v/>
      </c>
      <c r="M58" s="72"/>
      <c r="N58" s="73">
        <f t="shared" si="1"/>
        <v>0</v>
      </c>
      <c r="O58" s="73">
        <f>IF(K58&gt;='V+G Rechnung'!$C$6,N58/(K58-F58+1),0)</f>
        <v>0</v>
      </c>
      <c r="P58" s="59" t="b">
        <v>0</v>
      </c>
      <c r="Q58" s="58" t="str">
        <f>IF((P58=FALSE),"",IF(G58="Spindel",Parameter!$B$58,Parameter!$B$59))</f>
        <v/>
      </c>
      <c r="R58" s="58"/>
      <c r="S58" s="58">
        <f t="shared" si="2"/>
        <v>0</v>
      </c>
      <c r="T58" s="71" t="str">
        <f>IF(B58="","",IF(S58&gt;='V+G Rechnung'!$C$6,S58-'V+G Rechnung'!$C$6+1,""))</f>
        <v/>
      </c>
      <c r="U58" s="73">
        <f>IF((P58=FALSE),0,IF(G58="Spindel",Parameter!$C$58/10000*E58,Parameter!$C$59/10000*E58))</f>
        <v>0</v>
      </c>
      <c r="V58" s="74"/>
      <c r="W58" s="75">
        <f>IF(S58&gt;='V+G Rechnung'!$C$6,IF(OR(V58&gt;0,U58=""),V58/(S58-F58+1),U58/(S58-F58+1)),0)</f>
        <v>0</v>
      </c>
      <c r="X58" s="59" t="b">
        <v>0</v>
      </c>
      <c r="Y58" s="76"/>
      <c r="Z58" s="58" t="str">
        <f>IF(OR(X58=FALSE),"",IF(G58="Spindel",Parameter!$B$56,Parameter!$B$57))</f>
        <v/>
      </c>
      <c r="AA58" s="58"/>
      <c r="AB58" s="58">
        <f t="shared" si="3"/>
        <v>0</v>
      </c>
      <c r="AC58" s="71" t="str">
        <f>IF(X58=FALSE,"",IF(AB58&gt;='V+G Rechnung'!$C$6,AB58-'V+G Rechnung'!$C$6+1,""))</f>
        <v/>
      </c>
      <c r="AD58" s="73">
        <f>IF((X58=FALSE),0,IF(G58="Spindel",Parameter!$C$56/10000*E58,Parameter!$C$57/10000*E58))</f>
        <v>0</v>
      </c>
      <c r="AE58" s="74"/>
      <c r="AF58" s="73">
        <f>IF(AB58&gt;='V+G Rechnung'!$C$6,IF(AE58&gt;0,AE58/(AB58-Y58+1),AD58/(AB58-Y58+1)),0)</f>
        <v>0</v>
      </c>
      <c r="AG58" s="59" t="b">
        <v>0</v>
      </c>
      <c r="AH58" s="76"/>
      <c r="AI58" s="58" t="str">
        <f>IF((AG58=FALSE),"",Parameter!$B$54)</f>
        <v/>
      </c>
      <c r="AJ58" s="58"/>
      <c r="AK58" s="58">
        <f t="shared" si="4"/>
        <v>0</v>
      </c>
      <c r="AL58" s="71" t="str">
        <f>IF(AG58=FALSE,"",IF(AK58&gt;='V+G Rechnung'!$C$6,AK58-'V+G Rechnung'!$C$6+1,""))</f>
        <v/>
      </c>
      <c r="AM58" s="73">
        <f>IF((AG58=FALSE),0,Parameter!$C$54/10000*E58)</f>
        <v>0</v>
      </c>
      <c r="AN58" s="74"/>
      <c r="AO58" s="73">
        <f>IF(AK58&gt;='V+G Rechnung'!$C$6,IF(AN58&gt;0,AN58/(AK58-AH58+1),AM58/(AK58-AH58+1)),0)</f>
        <v>0</v>
      </c>
      <c r="AP58" s="59" t="b">
        <v>0</v>
      </c>
      <c r="AQ58" s="58"/>
      <c r="AR58" s="58" t="str">
        <f>IF((AP58=FALSE),"",Parameter!$B$55)</f>
        <v/>
      </c>
      <c r="AS58" s="58"/>
      <c r="AT58" s="58">
        <f t="shared" si="5"/>
        <v>0</v>
      </c>
      <c r="AU58" s="71" t="str">
        <f>IF(AP58=FALSE,"",IF(AT58&gt;='V+G Rechnung'!$C$6,AT58-'V+G Rechnung'!$C$6+1,""))</f>
        <v/>
      </c>
      <c r="AV58" s="73">
        <f>IF((AP58=FALSE),0,Parameter!$C$55/10000*E58)</f>
        <v>0</v>
      </c>
      <c r="AW58" s="74"/>
      <c r="AX58" s="75">
        <f>IF(AT58&gt;='V+G Rechnung'!$C$6,IF(AW58&gt;0,AW58/(AT58-AQ58+1),AV58/(AT58-AQ58+1)),0)</f>
        <v>0</v>
      </c>
    </row>
    <row r="59" spans="1:50" ht="13.5" customHeight="1">
      <c r="A59" s="58" t="str">
        <f t="shared" si="6"/>
        <v/>
      </c>
      <c r="B59" s="8"/>
      <c r="C59" s="8"/>
      <c r="D59" s="77"/>
      <c r="E59" s="70"/>
      <c r="F59" s="58"/>
      <c r="G59" s="58"/>
      <c r="H59" s="70"/>
      <c r="I59" s="59" t="str">
        <f>IF(OR(B59="",G59=""),"",IF(G59="Spindel",Parameter!$B$58,Parameter!$B$59))</f>
        <v/>
      </c>
      <c r="J59" s="58"/>
      <c r="K59" s="58">
        <f t="shared" si="0"/>
        <v>0</v>
      </c>
      <c r="L59" s="71" t="str">
        <f>IF(B59="","",IF(K59&gt;='V+G Rechnung'!$C$6,K59-'V+G Rechnung'!$C$6+1,""))</f>
        <v/>
      </c>
      <c r="M59" s="72"/>
      <c r="N59" s="73">
        <f t="shared" si="1"/>
        <v>0</v>
      </c>
      <c r="O59" s="73">
        <f>IF(K59&gt;='V+G Rechnung'!$C$6,N59/(K59-F59+1),0)</f>
        <v>0</v>
      </c>
      <c r="P59" s="59" t="b">
        <v>0</v>
      </c>
      <c r="Q59" s="58" t="str">
        <f>IF((P59=FALSE),"",IF(G59="Spindel",Parameter!$B$58,Parameter!$B$59))</f>
        <v/>
      </c>
      <c r="R59" s="58"/>
      <c r="S59" s="58">
        <f t="shared" si="2"/>
        <v>0</v>
      </c>
      <c r="T59" s="71" t="str">
        <f>IF(B59="","",IF(S59&gt;='V+G Rechnung'!$C$6,S59-'V+G Rechnung'!$C$6+1,""))</f>
        <v/>
      </c>
      <c r="U59" s="73">
        <f>IF((P59=FALSE),0,IF(G59="Spindel",Parameter!$C$58/10000*E59,Parameter!$C$59/10000*E59))</f>
        <v>0</v>
      </c>
      <c r="V59" s="74"/>
      <c r="W59" s="75">
        <f>IF(S59&gt;='V+G Rechnung'!$C$6,IF(OR(V59&gt;0,U59=""),V59/(S59-F59+1),U59/(S59-F59+1)),0)</f>
        <v>0</v>
      </c>
      <c r="X59" s="59" t="b">
        <v>0</v>
      </c>
      <c r="Y59" s="76"/>
      <c r="Z59" s="58" t="str">
        <f>IF(OR(X59=FALSE),"",IF(G59="Spindel",Parameter!$B$56,Parameter!$B$57))</f>
        <v/>
      </c>
      <c r="AA59" s="58"/>
      <c r="AB59" s="58">
        <f t="shared" si="3"/>
        <v>0</v>
      </c>
      <c r="AC59" s="71" t="str">
        <f>IF(X59=FALSE,"",IF(AB59&gt;='V+G Rechnung'!$C$6,AB59-'V+G Rechnung'!$C$6+1,""))</f>
        <v/>
      </c>
      <c r="AD59" s="73">
        <f>IF((X59=FALSE),0,IF(G59="Spindel",Parameter!$C$56/10000*E59,Parameter!$C$57/10000*E59))</f>
        <v>0</v>
      </c>
      <c r="AE59" s="74"/>
      <c r="AF59" s="73">
        <f>IF(AB59&gt;='V+G Rechnung'!$C$6,IF(AE59&gt;0,AE59/(AB59-Y59+1),AD59/(AB59-Y59+1)),0)</f>
        <v>0</v>
      </c>
      <c r="AG59" s="59" t="b">
        <v>0</v>
      </c>
      <c r="AH59" s="76"/>
      <c r="AI59" s="58" t="str">
        <f>IF((AG59=FALSE),"",Parameter!$B$54)</f>
        <v/>
      </c>
      <c r="AJ59" s="58"/>
      <c r="AK59" s="58">
        <f t="shared" si="4"/>
        <v>0</v>
      </c>
      <c r="AL59" s="71" t="str">
        <f>IF(AG59=FALSE,"",IF(AK59&gt;='V+G Rechnung'!$C$6,AK59-'V+G Rechnung'!$C$6+1,""))</f>
        <v/>
      </c>
      <c r="AM59" s="73">
        <f>IF((AG59=FALSE),0,Parameter!$C$54/10000*E59)</f>
        <v>0</v>
      </c>
      <c r="AN59" s="74"/>
      <c r="AO59" s="73">
        <f>IF(AK59&gt;='V+G Rechnung'!$C$6,IF(AN59&gt;0,AN59/(AK59-AH59+1),AM59/(AK59-AH59+1)),0)</f>
        <v>0</v>
      </c>
      <c r="AP59" s="59" t="b">
        <v>0</v>
      </c>
      <c r="AQ59" s="58"/>
      <c r="AR59" s="58" t="str">
        <f>IF((AP59=FALSE),"",Parameter!$B$55)</f>
        <v/>
      </c>
      <c r="AS59" s="58"/>
      <c r="AT59" s="58">
        <f t="shared" si="5"/>
        <v>0</v>
      </c>
      <c r="AU59" s="71" t="str">
        <f>IF(AP59=FALSE,"",IF(AT59&gt;='V+G Rechnung'!$C$6,AT59-'V+G Rechnung'!$C$6+1,""))</f>
        <v/>
      </c>
      <c r="AV59" s="73">
        <f>IF((AP59=FALSE),0,Parameter!$C$55/10000*E59)</f>
        <v>0</v>
      </c>
      <c r="AW59" s="74"/>
      <c r="AX59" s="75">
        <f>IF(AT59&gt;='V+G Rechnung'!$C$6,IF(AW59&gt;0,AW59/(AT59-AQ59+1),AV59/(AT59-AQ59+1)),0)</f>
        <v>0</v>
      </c>
    </row>
    <row r="60" spans="1:50" ht="13.5" customHeight="1">
      <c r="A60" s="58" t="str">
        <f t="shared" si="6"/>
        <v/>
      </c>
      <c r="B60" s="8"/>
      <c r="C60" s="8"/>
      <c r="D60" s="77"/>
      <c r="E60" s="70"/>
      <c r="F60" s="58"/>
      <c r="G60" s="58"/>
      <c r="H60" s="70"/>
      <c r="I60" s="59" t="str">
        <f>IF(OR(B60="",G60=""),"",IF(G60="Spindel",Parameter!$B$58,Parameter!$B$59))</f>
        <v/>
      </c>
      <c r="J60" s="58"/>
      <c r="K60" s="58">
        <f t="shared" si="0"/>
        <v>0</v>
      </c>
      <c r="L60" s="71" t="str">
        <f>IF(B60="","",IF(K60&gt;='V+G Rechnung'!$C$6,K60-'V+G Rechnung'!$C$6+1,""))</f>
        <v/>
      </c>
      <c r="M60" s="72"/>
      <c r="N60" s="73">
        <f t="shared" si="1"/>
        <v>0</v>
      </c>
      <c r="O60" s="73">
        <f>IF(K60&gt;='V+G Rechnung'!$C$6,N60/(K60-F60+1),0)</f>
        <v>0</v>
      </c>
      <c r="P60" s="59" t="b">
        <v>0</v>
      </c>
      <c r="Q60" s="58" t="str">
        <f>IF((P60=FALSE),"",IF(G60="Spindel",Parameter!$B$58,Parameter!$B$59))</f>
        <v/>
      </c>
      <c r="R60" s="58"/>
      <c r="S60" s="58">
        <f t="shared" si="2"/>
        <v>0</v>
      </c>
      <c r="T60" s="71" t="str">
        <f>IF(B60="","",IF(S60&gt;='V+G Rechnung'!$C$6,S60-'V+G Rechnung'!$C$6+1,""))</f>
        <v/>
      </c>
      <c r="U60" s="73">
        <f>IF((P60=FALSE),0,IF(G60="Spindel",Parameter!$C$58/10000*E60,Parameter!$C$59/10000*E60))</f>
        <v>0</v>
      </c>
      <c r="V60" s="74"/>
      <c r="W60" s="75">
        <f>IF(S60&gt;='V+G Rechnung'!$C$6,IF(OR(V60&gt;0,U60=""),V60/(S60-F60+1),U60/(S60-F60+1)),0)</f>
        <v>0</v>
      </c>
      <c r="X60" s="59" t="b">
        <v>0</v>
      </c>
      <c r="Y60" s="76"/>
      <c r="Z60" s="58" t="str">
        <f>IF(OR(X60=FALSE),"",IF(G60="Spindel",Parameter!$B$56,Parameter!$B$57))</f>
        <v/>
      </c>
      <c r="AA60" s="58"/>
      <c r="AB60" s="58">
        <f t="shared" si="3"/>
        <v>0</v>
      </c>
      <c r="AC60" s="71" t="str">
        <f>IF(X60=FALSE,"",IF(AB60&gt;='V+G Rechnung'!$C$6,AB60-'V+G Rechnung'!$C$6+1,""))</f>
        <v/>
      </c>
      <c r="AD60" s="73">
        <f>IF((X60=FALSE),0,IF(G60="Spindel",Parameter!$C$56/10000*E60,Parameter!$C$57/10000*E60))</f>
        <v>0</v>
      </c>
      <c r="AE60" s="74"/>
      <c r="AF60" s="73">
        <f>IF(AB60&gt;='V+G Rechnung'!$C$6,IF(AE60&gt;0,AE60/(AB60-Y60+1),AD60/(AB60-Y60+1)),0)</f>
        <v>0</v>
      </c>
      <c r="AG60" s="59" t="b">
        <v>0</v>
      </c>
      <c r="AH60" s="76"/>
      <c r="AI60" s="58" t="str">
        <f>IF((AG60=FALSE),"",Parameter!$B$54)</f>
        <v/>
      </c>
      <c r="AJ60" s="58"/>
      <c r="AK60" s="58">
        <f t="shared" si="4"/>
        <v>0</v>
      </c>
      <c r="AL60" s="71" t="str">
        <f>IF(AG60=FALSE,"",IF(AK60&gt;='V+G Rechnung'!$C$6,AK60-'V+G Rechnung'!$C$6+1,""))</f>
        <v/>
      </c>
      <c r="AM60" s="73">
        <f>IF((AG60=FALSE),0,Parameter!$C$54/10000*E60)</f>
        <v>0</v>
      </c>
      <c r="AN60" s="74"/>
      <c r="AO60" s="73">
        <f>IF(AK60&gt;='V+G Rechnung'!$C$6,IF(AN60&gt;0,AN60/(AK60-AH60+1),AM60/(AK60-AH60+1)),0)</f>
        <v>0</v>
      </c>
      <c r="AP60" s="59" t="b">
        <v>0</v>
      </c>
      <c r="AQ60" s="58"/>
      <c r="AR60" s="58" t="str">
        <f>IF((AP60=FALSE),"",Parameter!$B$55)</f>
        <v/>
      </c>
      <c r="AS60" s="58"/>
      <c r="AT60" s="58">
        <f t="shared" si="5"/>
        <v>0</v>
      </c>
      <c r="AU60" s="71" t="str">
        <f>IF(AP60=FALSE,"",IF(AT60&gt;='V+G Rechnung'!$C$6,AT60-'V+G Rechnung'!$C$6+1,""))</f>
        <v/>
      </c>
      <c r="AV60" s="73">
        <f>IF((AP60=FALSE),0,Parameter!$C$55/10000*E60)</f>
        <v>0</v>
      </c>
      <c r="AW60" s="74"/>
      <c r="AX60" s="75">
        <f>IF(AT60&gt;='V+G Rechnung'!$C$6,IF(AW60&gt;0,AW60/(AT60-AQ60+1),AV60/(AT60-AQ60+1)),0)</f>
        <v>0</v>
      </c>
    </row>
    <row r="61" spans="1:50" ht="13.5" customHeight="1">
      <c r="A61" s="58" t="str">
        <f t="shared" si="6"/>
        <v/>
      </c>
      <c r="B61" s="8"/>
      <c r="C61" s="8"/>
      <c r="D61" s="77"/>
      <c r="E61" s="70"/>
      <c r="F61" s="58"/>
      <c r="G61" s="58"/>
      <c r="H61" s="70"/>
      <c r="I61" s="59" t="str">
        <f>IF(OR(B61="",G61=""),"",IF(G61="Spindel",Parameter!$B$58,Parameter!$B$59))</f>
        <v/>
      </c>
      <c r="J61" s="58"/>
      <c r="K61" s="58">
        <f t="shared" si="0"/>
        <v>0</v>
      </c>
      <c r="L61" s="71" t="str">
        <f>IF(B61="","",IF(K61&gt;='V+G Rechnung'!$C$6,K61-'V+G Rechnung'!$C$6+1,""))</f>
        <v/>
      </c>
      <c r="M61" s="72"/>
      <c r="N61" s="73">
        <f t="shared" si="1"/>
        <v>0</v>
      </c>
      <c r="O61" s="73">
        <f>IF(K61&gt;='V+G Rechnung'!$C$6,N61/(K61-F61+1),0)</f>
        <v>0</v>
      </c>
      <c r="P61" s="59" t="b">
        <v>0</v>
      </c>
      <c r="Q61" s="58" t="str">
        <f>IF((P61=FALSE),"",IF(G61="Spindel",Parameter!$B$58,Parameter!$B$59))</f>
        <v/>
      </c>
      <c r="R61" s="58"/>
      <c r="S61" s="58">
        <f t="shared" si="2"/>
        <v>0</v>
      </c>
      <c r="T61" s="71" t="str">
        <f>IF(B61="","",IF(S61&gt;='V+G Rechnung'!$C$6,S61-'V+G Rechnung'!$C$6+1,""))</f>
        <v/>
      </c>
      <c r="U61" s="73">
        <f>IF((P61=FALSE),0,IF(G61="Spindel",Parameter!$C$58/10000*E61,Parameter!$C$59/10000*E61))</f>
        <v>0</v>
      </c>
      <c r="V61" s="74"/>
      <c r="W61" s="75">
        <f>IF(S61&gt;='V+G Rechnung'!$C$6,IF(OR(V61&gt;0,U61=""),V61/(S61-F61+1),U61/(S61-F61+1)),0)</f>
        <v>0</v>
      </c>
      <c r="X61" s="59" t="b">
        <v>0</v>
      </c>
      <c r="Y61" s="76"/>
      <c r="Z61" s="58" t="str">
        <f>IF(OR(X61=FALSE),"",IF(G61="Spindel",Parameter!$B$56,Parameter!$B$57))</f>
        <v/>
      </c>
      <c r="AA61" s="58"/>
      <c r="AB61" s="58">
        <f t="shared" si="3"/>
        <v>0</v>
      </c>
      <c r="AC61" s="71" t="str">
        <f>IF(X61=FALSE,"",IF(AB61&gt;='V+G Rechnung'!$C$6,AB61-'V+G Rechnung'!$C$6+1,""))</f>
        <v/>
      </c>
      <c r="AD61" s="73">
        <f>IF((X61=FALSE),0,IF(G61="Spindel",Parameter!$C$56/10000*E61,Parameter!$C$57/10000*E61))</f>
        <v>0</v>
      </c>
      <c r="AE61" s="74"/>
      <c r="AF61" s="73">
        <f>IF(AB61&gt;='V+G Rechnung'!$C$6,IF(AE61&gt;0,AE61/(AB61-Y61+1),AD61/(AB61-Y61+1)),0)</f>
        <v>0</v>
      </c>
      <c r="AG61" s="59" t="b">
        <v>0</v>
      </c>
      <c r="AH61" s="76"/>
      <c r="AI61" s="58" t="str">
        <f>IF((AG61=FALSE),"",Parameter!$B$54)</f>
        <v/>
      </c>
      <c r="AJ61" s="58"/>
      <c r="AK61" s="58">
        <f t="shared" si="4"/>
        <v>0</v>
      </c>
      <c r="AL61" s="71" t="str">
        <f>IF(AG61=FALSE,"",IF(AK61&gt;='V+G Rechnung'!$C$6,AK61-'V+G Rechnung'!$C$6+1,""))</f>
        <v/>
      </c>
      <c r="AM61" s="73">
        <f>IF((AG61=FALSE),0,Parameter!$C$54/10000*E61)</f>
        <v>0</v>
      </c>
      <c r="AN61" s="74"/>
      <c r="AO61" s="73">
        <f>IF(AK61&gt;='V+G Rechnung'!$C$6,IF(AN61&gt;0,AN61/(AK61-AH61+1),AM61/(AK61-AH61+1)),0)</f>
        <v>0</v>
      </c>
      <c r="AP61" s="59" t="b">
        <v>0</v>
      </c>
      <c r="AQ61" s="58"/>
      <c r="AR61" s="58" t="str">
        <f>IF((AP61=FALSE),"",Parameter!$B$55)</f>
        <v/>
      </c>
      <c r="AS61" s="58"/>
      <c r="AT61" s="58">
        <f t="shared" si="5"/>
        <v>0</v>
      </c>
      <c r="AU61" s="71" t="str">
        <f>IF(AP61=FALSE,"",IF(AT61&gt;='V+G Rechnung'!$C$6,AT61-'V+G Rechnung'!$C$6+1,""))</f>
        <v/>
      </c>
      <c r="AV61" s="73">
        <f>IF((AP61=FALSE),0,Parameter!$C$55/10000*E61)</f>
        <v>0</v>
      </c>
      <c r="AW61" s="74"/>
      <c r="AX61" s="75">
        <f>IF(AT61&gt;='V+G Rechnung'!$C$6,IF(AW61&gt;0,AW61/(AT61-AQ61+1),AV61/(AT61-AQ61+1)),0)</f>
        <v>0</v>
      </c>
    </row>
    <row r="62" spans="1:50" ht="13.5" customHeight="1">
      <c r="A62" s="58" t="str">
        <f t="shared" si="6"/>
        <v/>
      </c>
      <c r="B62" s="8"/>
      <c r="C62" s="8"/>
      <c r="D62" s="77"/>
      <c r="E62" s="70"/>
      <c r="F62" s="58"/>
      <c r="G62" s="58"/>
      <c r="H62" s="70"/>
      <c r="I62" s="59" t="str">
        <f>IF(OR(B62="",G62=""),"",IF(G62="Spindel",Parameter!$B$58,Parameter!$B$59))</f>
        <v/>
      </c>
      <c r="J62" s="58"/>
      <c r="K62" s="58">
        <f t="shared" si="0"/>
        <v>0</v>
      </c>
      <c r="L62" s="71" t="str">
        <f>IF(B62="","",IF(K62&gt;='V+G Rechnung'!$C$6,K62-'V+G Rechnung'!$C$6+1,""))</f>
        <v/>
      </c>
      <c r="M62" s="72"/>
      <c r="N62" s="73">
        <f t="shared" si="1"/>
        <v>0</v>
      </c>
      <c r="O62" s="73">
        <f>IF(K62&gt;='V+G Rechnung'!$C$6,N62/(K62-F62+1),0)</f>
        <v>0</v>
      </c>
      <c r="P62" s="59" t="b">
        <v>0</v>
      </c>
      <c r="Q62" s="58" t="str">
        <f>IF((P62=FALSE),"",IF(G62="Spindel",Parameter!$B$58,Parameter!$B$59))</f>
        <v/>
      </c>
      <c r="R62" s="58"/>
      <c r="S62" s="58">
        <f t="shared" si="2"/>
        <v>0</v>
      </c>
      <c r="T62" s="71" t="str">
        <f>IF(B62="","",IF(S62&gt;='V+G Rechnung'!$C$6,S62-'V+G Rechnung'!$C$6+1,""))</f>
        <v/>
      </c>
      <c r="U62" s="73">
        <f>IF((P62=FALSE),0,IF(G62="Spindel",Parameter!$C$58/10000*E62,Parameter!$C$59/10000*E62))</f>
        <v>0</v>
      </c>
      <c r="V62" s="74"/>
      <c r="W62" s="75">
        <f>IF(S62&gt;='V+G Rechnung'!$C$6,IF(OR(V62&gt;0,U62=""),V62/(S62-F62+1),U62/(S62-F62+1)),0)</f>
        <v>0</v>
      </c>
      <c r="X62" s="59" t="b">
        <v>0</v>
      </c>
      <c r="Y62" s="76"/>
      <c r="Z62" s="58" t="str">
        <f>IF(OR(X62=FALSE),"",IF(G62="Spindel",Parameter!$B$56,Parameter!$B$57))</f>
        <v/>
      </c>
      <c r="AA62" s="58"/>
      <c r="AB62" s="58">
        <f t="shared" si="3"/>
        <v>0</v>
      </c>
      <c r="AC62" s="71" t="str">
        <f>IF(X62=FALSE,"",IF(AB62&gt;='V+G Rechnung'!$C$6,AB62-'V+G Rechnung'!$C$6+1,""))</f>
        <v/>
      </c>
      <c r="AD62" s="73">
        <f>IF((X62=FALSE),0,IF(G62="Spindel",Parameter!$C$56/10000*E62,Parameter!$C$57/10000*E62))</f>
        <v>0</v>
      </c>
      <c r="AE62" s="74"/>
      <c r="AF62" s="73">
        <f>IF(AB62&gt;='V+G Rechnung'!$C$6,IF(AE62&gt;0,AE62/(AB62-Y62+1),AD62/(AB62-Y62+1)),0)</f>
        <v>0</v>
      </c>
      <c r="AG62" s="59" t="b">
        <v>0</v>
      </c>
      <c r="AH62" s="76"/>
      <c r="AI62" s="58" t="str">
        <f>IF((AG62=FALSE),"",Parameter!$B$54)</f>
        <v/>
      </c>
      <c r="AJ62" s="58"/>
      <c r="AK62" s="58">
        <f t="shared" si="4"/>
        <v>0</v>
      </c>
      <c r="AL62" s="71" t="str">
        <f>IF(AG62=FALSE,"",IF(AK62&gt;='V+G Rechnung'!$C$6,AK62-'V+G Rechnung'!$C$6+1,""))</f>
        <v/>
      </c>
      <c r="AM62" s="73">
        <f>IF((AG62=FALSE),0,Parameter!$C$54/10000*E62)</f>
        <v>0</v>
      </c>
      <c r="AN62" s="74"/>
      <c r="AO62" s="73">
        <f>IF(AK62&gt;='V+G Rechnung'!$C$6,IF(AN62&gt;0,AN62/(AK62-AH62+1),AM62/(AK62-AH62+1)),0)</f>
        <v>0</v>
      </c>
      <c r="AP62" s="59" t="b">
        <v>0</v>
      </c>
      <c r="AQ62" s="58"/>
      <c r="AR62" s="58" t="str">
        <f>IF((AP62=FALSE),"",Parameter!$B$55)</f>
        <v/>
      </c>
      <c r="AS62" s="58"/>
      <c r="AT62" s="58">
        <f t="shared" si="5"/>
        <v>0</v>
      </c>
      <c r="AU62" s="71" t="str">
        <f>IF(AP62=FALSE,"",IF(AT62&gt;='V+G Rechnung'!$C$6,AT62-'V+G Rechnung'!$C$6+1,""))</f>
        <v/>
      </c>
      <c r="AV62" s="73">
        <f>IF((AP62=FALSE),0,Parameter!$C$55/10000*E62)</f>
        <v>0</v>
      </c>
      <c r="AW62" s="74"/>
      <c r="AX62" s="75">
        <f>IF(AT62&gt;='V+G Rechnung'!$C$6,IF(AW62&gt;0,AW62/(AT62-AQ62+1),AV62/(AT62-AQ62+1)),0)</f>
        <v>0</v>
      </c>
    </row>
    <row r="63" spans="1:50" ht="13.5" customHeight="1">
      <c r="A63" s="58" t="str">
        <f t="shared" si="6"/>
        <v/>
      </c>
      <c r="B63" s="8"/>
      <c r="C63" s="8"/>
      <c r="D63" s="77"/>
      <c r="E63" s="70"/>
      <c r="F63" s="58"/>
      <c r="G63" s="58"/>
      <c r="H63" s="70"/>
      <c r="I63" s="59" t="str">
        <f>IF(OR(B63="",G63=""),"",IF(G63="Spindel",Parameter!$B$58,Parameter!$B$59))</f>
        <v/>
      </c>
      <c r="J63" s="58"/>
      <c r="K63" s="58">
        <f t="shared" si="0"/>
        <v>0</v>
      </c>
      <c r="L63" s="71" t="str">
        <f>IF(B63="","",IF(K63&gt;='V+G Rechnung'!$C$6,K63-'V+G Rechnung'!$C$6+1,""))</f>
        <v/>
      </c>
      <c r="M63" s="72"/>
      <c r="N63" s="73">
        <f t="shared" si="1"/>
        <v>0</v>
      </c>
      <c r="O63" s="73">
        <f>IF(K63&gt;='V+G Rechnung'!$C$6,N63/(K63-F63+1),0)</f>
        <v>0</v>
      </c>
      <c r="P63" s="59" t="b">
        <v>0</v>
      </c>
      <c r="Q63" s="58" t="str">
        <f>IF((P63=FALSE),"",IF(G63="Spindel",Parameter!$B$58,Parameter!$B$59))</f>
        <v/>
      </c>
      <c r="R63" s="58"/>
      <c r="S63" s="58">
        <f t="shared" si="2"/>
        <v>0</v>
      </c>
      <c r="T63" s="71" t="str">
        <f>IF(B63="","",IF(S63&gt;='V+G Rechnung'!$C$6,S63-'V+G Rechnung'!$C$6+1,""))</f>
        <v/>
      </c>
      <c r="U63" s="73">
        <f>IF((P63=FALSE),0,IF(G63="Spindel",Parameter!$C$58/10000*E63,Parameter!$C$59/10000*E63))</f>
        <v>0</v>
      </c>
      <c r="V63" s="74"/>
      <c r="W63" s="75">
        <f>IF(S63&gt;='V+G Rechnung'!$C$6,IF(OR(V63&gt;0,U63=""),V63/(S63-F63+1),U63/(S63-F63+1)),0)</f>
        <v>0</v>
      </c>
      <c r="X63" s="59" t="b">
        <v>0</v>
      </c>
      <c r="Y63" s="76"/>
      <c r="Z63" s="58" t="str">
        <f>IF(OR(X63=FALSE),"",IF(G63="Spindel",Parameter!$B$56,Parameter!$B$57))</f>
        <v/>
      </c>
      <c r="AA63" s="58"/>
      <c r="AB63" s="58">
        <f t="shared" si="3"/>
        <v>0</v>
      </c>
      <c r="AC63" s="71" t="str">
        <f>IF(X63=FALSE,"",IF(AB63&gt;='V+G Rechnung'!$C$6,AB63-'V+G Rechnung'!$C$6+1,""))</f>
        <v/>
      </c>
      <c r="AD63" s="73">
        <f>IF((X63=FALSE),0,IF(G63="Spindel",Parameter!$C$56/10000*E63,Parameter!$C$57/10000*E63))</f>
        <v>0</v>
      </c>
      <c r="AE63" s="74"/>
      <c r="AF63" s="73">
        <f>IF(AB63&gt;='V+G Rechnung'!$C$6,IF(AE63&gt;0,AE63/(AB63-Y63+1),AD63/(AB63-Y63+1)),0)</f>
        <v>0</v>
      </c>
      <c r="AG63" s="59" t="b">
        <v>0</v>
      </c>
      <c r="AH63" s="76"/>
      <c r="AI63" s="58" t="str">
        <f>IF((AG63=FALSE),"",Parameter!$B$54)</f>
        <v/>
      </c>
      <c r="AJ63" s="58"/>
      <c r="AK63" s="58">
        <f t="shared" si="4"/>
        <v>0</v>
      </c>
      <c r="AL63" s="71" t="str">
        <f>IF(AG63=FALSE,"",IF(AK63&gt;='V+G Rechnung'!$C$6,AK63-'V+G Rechnung'!$C$6+1,""))</f>
        <v/>
      </c>
      <c r="AM63" s="73">
        <f>IF((AG63=FALSE),0,Parameter!$C$54/10000*E63)</f>
        <v>0</v>
      </c>
      <c r="AN63" s="74"/>
      <c r="AO63" s="73">
        <f>IF(AK63&gt;='V+G Rechnung'!$C$6,IF(AN63&gt;0,AN63/(AK63-AH63+1),AM63/(AK63-AH63+1)),0)</f>
        <v>0</v>
      </c>
      <c r="AP63" s="59" t="b">
        <v>0</v>
      </c>
      <c r="AQ63" s="58"/>
      <c r="AR63" s="58" t="str">
        <f>IF((AP63=FALSE),"",Parameter!$B$55)</f>
        <v/>
      </c>
      <c r="AS63" s="58"/>
      <c r="AT63" s="58">
        <f t="shared" si="5"/>
        <v>0</v>
      </c>
      <c r="AU63" s="71" t="str">
        <f>IF(AP63=FALSE,"",IF(AT63&gt;='V+G Rechnung'!$C$6,AT63-'V+G Rechnung'!$C$6+1,""))</f>
        <v/>
      </c>
      <c r="AV63" s="73">
        <f>IF((AP63=FALSE),0,Parameter!$C$55/10000*E63)</f>
        <v>0</v>
      </c>
      <c r="AW63" s="74"/>
      <c r="AX63" s="75">
        <f>IF(AT63&gt;='V+G Rechnung'!$C$6,IF(AW63&gt;0,AW63/(AT63-AQ63+1),AV63/(AT63-AQ63+1)),0)</f>
        <v>0</v>
      </c>
    </row>
    <row r="64" spans="1:50" ht="13.5" customHeight="1">
      <c r="A64" s="58" t="str">
        <f t="shared" si="6"/>
        <v/>
      </c>
      <c r="B64" s="8"/>
      <c r="C64" s="8"/>
      <c r="D64" s="77"/>
      <c r="E64" s="70"/>
      <c r="F64" s="58"/>
      <c r="G64" s="58"/>
      <c r="H64" s="70"/>
      <c r="I64" s="59" t="str">
        <f>IF(OR(B64="",G64=""),"",IF(G64="Spindel",Parameter!$B$58,Parameter!$B$59))</f>
        <v/>
      </c>
      <c r="J64" s="58"/>
      <c r="K64" s="58">
        <f t="shared" si="0"/>
        <v>0</v>
      </c>
      <c r="L64" s="71" t="str">
        <f>IF(B64="","",IF(K64&gt;='V+G Rechnung'!$C$6,K64-'V+G Rechnung'!$C$6+1,""))</f>
        <v/>
      </c>
      <c r="M64" s="72"/>
      <c r="N64" s="73">
        <f t="shared" si="1"/>
        <v>0</v>
      </c>
      <c r="O64" s="73">
        <f>IF(K64&gt;='V+G Rechnung'!$C$6,N64/(K64-F64+1),0)</f>
        <v>0</v>
      </c>
      <c r="P64" s="59" t="b">
        <v>0</v>
      </c>
      <c r="Q64" s="58" t="str">
        <f>IF((P64=FALSE),"",IF(G64="Spindel",Parameter!$B$58,Parameter!$B$59))</f>
        <v/>
      </c>
      <c r="R64" s="58"/>
      <c r="S64" s="58">
        <f t="shared" si="2"/>
        <v>0</v>
      </c>
      <c r="T64" s="71" t="str">
        <f>IF(B64="","",IF(S64&gt;='V+G Rechnung'!$C$6,S64-'V+G Rechnung'!$C$6+1,""))</f>
        <v/>
      </c>
      <c r="U64" s="73">
        <f>IF((P64=FALSE),0,IF(G64="Spindel",Parameter!$C$58/10000*E64,Parameter!$C$59/10000*E64))</f>
        <v>0</v>
      </c>
      <c r="V64" s="74"/>
      <c r="W64" s="75">
        <f>IF(S64&gt;='V+G Rechnung'!$C$6,IF(OR(V64&gt;0,U64=""),V64/(S64-F64+1),U64/(S64-F64+1)),0)</f>
        <v>0</v>
      </c>
      <c r="X64" s="59" t="b">
        <v>0</v>
      </c>
      <c r="Y64" s="76"/>
      <c r="Z64" s="58" t="str">
        <f>IF(OR(X64=FALSE),"",IF(G64="Spindel",Parameter!$B$56,Parameter!$B$57))</f>
        <v/>
      </c>
      <c r="AA64" s="58"/>
      <c r="AB64" s="58">
        <f t="shared" si="3"/>
        <v>0</v>
      </c>
      <c r="AC64" s="71" t="str">
        <f>IF(X64=FALSE,"",IF(AB64&gt;='V+G Rechnung'!$C$6,AB64-'V+G Rechnung'!$C$6+1,""))</f>
        <v/>
      </c>
      <c r="AD64" s="73">
        <f>IF((X64=FALSE),0,IF(G64="Spindel",Parameter!$C$56/10000*E64,Parameter!$C$57/10000*E64))</f>
        <v>0</v>
      </c>
      <c r="AE64" s="74"/>
      <c r="AF64" s="73">
        <f>IF(AB64&gt;='V+G Rechnung'!$C$6,IF(AE64&gt;0,AE64/(AB64-Y64+1),AD64/(AB64-Y64+1)),0)</f>
        <v>0</v>
      </c>
      <c r="AG64" s="59" t="b">
        <v>0</v>
      </c>
      <c r="AH64" s="76"/>
      <c r="AI64" s="58" t="str">
        <f>IF((AG64=FALSE),"",Parameter!$B$54)</f>
        <v/>
      </c>
      <c r="AJ64" s="58"/>
      <c r="AK64" s="58">
        <f t="shared" si="4"/>
        <v>0</v>
      </c>
      <c r="AL64" s="71" t="str">
        <f>IF(AG64=FALSE,"",IF(AK64&gt;='V+G Rechnung'!$C$6,AK64-'V+G Rechnung'!$C$6+1,""))</f>
        <v/>
      </c>
      <c r="AM64" s="73">
        <f>IF((AG64=FALSE),0,Parameter!$C$54/10000*E64)</f>
        <v>0</v>
      </c>
      <c r="AN64" s="74"/>
      <c r="AO64" s="73">
        <f>IF(AK64&gt;='V+G Rechnung'!$C$6,IF(AN64&gt;0,AN64/(AK64-AH64+1),AM64/(AK64-AH64+1)),0)</f>
        <v>0</v>
      </c>
      <c r="AP64" s="59" t="b">
        <v>0</v>
      </c>
      <c r="AQ64" s="58"/>
      <c r="AR64" s="58" t="str">
        <f>IF((AP64=FALSE),"",Parameter!$B$55)</f>
        <v/>
      </c>
      <c r="AS64" s="58"/>
      <c r="AT64" s="58">
        <f t="shared" si="5"/>
        <v>0</v>
      </c>
      <c r="AU64" s="71" t="str">
        <f>IF(AP64=FALSE,"",IF(AT64&gt;='V+G Rechnung'!$C$6,AT64-'V+G Rechnung'!$C$6+1,""))</f>
        <v/>
      </c>
      <c r="AV64" s="73">
        <f>IF((AP64=FALSE),0,Parameter!$C$55/10000*E64)</f>
        <v>0</v>
      </c>
      <c r="AW64" s="74"/>
      <c r="AX64" s="75">
        <f>IF(AT64&gt;='V+G Rechnung'!$C$6,IF(AW64&gt;0,AW64/(AT64-AQ64+1),AV64/(AT64-AQ64+1)),0)</f>
        <v>0</v>
      </c>
    </row>
    <row r="65" spans="1:50" ht="13.5" customHeight="1">
      <c r="A65" s="58" t="str">
        <f t="shared" si="6"/>
        <v/>
      </c>
      <c r="B65" s="8"/>
      <c r="C65" s="8"/>
      <c r="D65" s="77"/>
      <c r="E65" s="70"/>
      <c r="F65" s="58"/>
      <c r="G65" s="58"/>
      <c r="H65" s="70"/>
      <c r="I65" s="59" t="str">
        <f>IF(OR(B65="",G65=""),"",IF(G65="Spindel",Parameter!$B$58,Parameter!$B$59))</f>
        <v/>
      </c>
      <c r="J65" s="58"/>
      <c r="K65" s="58">
        <f t="shared" si="0"/>
        <v>0</v>
      </c>
      <c r="L65" s="71" t="str">
        <f>IF(B65="","",IF(K65&gt;='V+G Rechnung'!$C$6,K65-'V+G Rechnung'!$C$6+1,""))</f>
        <v/>
      </c>
      <c r="M65" s="72"/>
      <c r="N65" s="73">
        <f t="shared" si="1"/>
        <v>0</v>
      </c>
      <c r="O65" s="73">
        <f>IF(K65&gt;='V+G Rechnung'!$C$6,N65/(K65-F65+1),0)</f>
        <v>0</v>
      </c>
      <c r="P65" s="59" t="b">
        <v>0</v>
      </c>
      <c r="Q65" s="58" t="str">
        <f>IF((P65=FALSE),"",IF(G65="Spindel",Parameter!$B$58,Parameter!$B$59))</f>
        <v/>
      </c>
      <c r="R65" s="58"/>
      <c r="S65" s="58">
        <f t="shared" si="2"/>
        <v>0</v>
      </c>
      <c r="T65" s="71" t="str">
        <f>IF(B65="","",IF(S65&gt;='V+G Rechnung'!$C$6,S65-'V+G Rechnung'!$C$6+1,""))</f>
        <v/>
      </c>
      <c r="U65" s="73">
        <f>IF((P65=FALSE),0,IF(G65="Spindel",Parameter!$C$58/10000*E65,Parameter!$C$59/10000*E65))</f>
        <v>0</v>
      </c>
      <c r="V65" s="74"/>
      <c r="W65" s="75">
        <f>IF(S65&gt;='V+G Rechnung'!$C$6,IF(OR(V65&gt;0,U65=""),V65/(S65-F65+1),U65/(S65-F65+1)),0)</f>
        <v>0</v>
      </c>
      <c r="X65" s="59" t="b">
        <v>0</v>
      </c>
      <c r="Y65" s="76"/>
      <c r="Z65" s="58" t="str">
        <f>IF(OR(X65=FALSE),"",IF(G65="Spindel",Parameter!$B$56,Parameter!$B$57))</f>
        <v/>
      </c>
      <c r="AA65" s="58"/>
      <c r="AB65" s="58">
        <f t="shared" si="3"/>
        <v>0</v>
      </c>
      <c r="AC65" s="71" t="str">
        <f>IF(X65=FALSE,"",IF(AB65&gt;='V+G Rechnung'!$C$6,AB65-'V+G Rechnung'!$C$6+1,""))</f>
        <v/>
      </c>
      <c r="AD65" s="73">
        <f>IF((X65=FALSE),0,IF(G65="Spindel",Parameter!$C$56/10000*E65,Parameter!$C$57/10000*E65))</f>
        <v>0</v>
      </c>
      <c r="AE65" s="74"/>
      <c r="AF65" s="73">
        <f>IF(AB65&gt;='V+G Rechnung'!$C$6,IF(AE65&gt;0,AE65/(AB65-Y65+1),AD65/(AB65-Y65+1)),0)</f>
        <v>0</v>
      </c>
      <c r="AG65" s="59" t="b">
        <v>0</v>
      </c>
      <c r="AH65" s="76"/>
      <c r="AI65" s="58" t="str">
        <f>IF((AG65=FALSE),"",Parameter!$B$54)</f>
        <v/>
      </c>
      <c r="AJ65" s="58"/>
      <c r="AK65" s="58">
        <f t="shared" si="4"/>
        <v>0</v>
      </c>
      <c r="AL65" s="71" t="str">
        <f>IF(AG65=FALSE,"",IF(AK65&gt;='V+G Rechnung'!$C$6,AK65-'V+G Rechnung'!$C$6+1,""))</f>
        <v/>
      </c>
      <c r="AM65" s="73">
        <f>IF((AG65=FALSE),0,Parameter!$C$54/10000*E65)</f>
        <v>0</v>
      </c>
      <c r="AN65" s="74"/>
      <c r="AO65" s="73">
        <f>IF(AK65&gt;='V+G Rechnung'!$C$6,IF(AN65&gt;0,AN65/(AK65-AH65+1),AM65/(AK65-AH65+1)),0)</f>
        <v>0</v>
      </c>
      <c r="AP65" s="59" t="b">
        <v>0</v>
      </c>
      <c r="AQ65" s="58"/>
      <c r="AR65" s="58" t="str">
        <f>IF((AP65=FALSE),"",Parameter!$B$55)</f>
        <v/>
      </c>
      <c r="AS65" s="58"/>
      <c r="AT65" s="58">
        <f t="shared" si="5"/>
        <v>0</v>
      </c>
      <c r="AU65" s="71" t="str">
        <f>IF(AP65=FALSE,"",IF(AT65&gt;='V+G Rechnung'!$C$6,AT65-'V+G Rechnung'!$C$6+1,""))</f>
        <v/>
      </c>
      <c r="AV65" s="73">
        <f>IF((AP65=FALSE),0,Parameter!$C$55/10000*E65)</f>
        <v>0</v>
      </c>
      <c r="AW65" s="74"/>
      <c r="AX65" s="75">
        <f>IF(AT65&gt;='V+G Rechnung'!$C$6,IF(AW65&gt;0,AW65/(AT65-AQ65+1),AV65/(AT65-AQ65+1)),0)</f>
        <v>0</v>
      </c>
    </row>
    <row r="66" spans="1:50" ht="13.5" customHeight="1">
      <c r="A66" s="58" t="str">
        <f t="shared" si="6"/>
        <v/>
      </c>
      <c r="B66" s="8"/>
      <c r="C66" s="8"/>
      <c r="D66" s="77"/>
      <c r="E66" s="70"/>
      <c r="F66" s="58"/>
      <c r="G66" s="58"/>
      <c r="H66" s="70"/>
      <c r="I66" s="59" t="str">
        <f>IF(OR(B66="",G66=""),"",IF(G66="Spindel",Parameter!$B$58,Parameter!$B$59))</f>
        <v/>
      </c>
      <c r="J66" s="58"/>
      <c r="K66" s="58">
        <f t="shared" si="0"/>
        <v>0</v>
      </c>
      <c r="L66" s="71" t="str">
        <f>IF(B66="","",IF(K66&gt;='V+G Rechnung'!$C$6,K66-'V+G Rechnung'!$C$6+1,""))</f>
        <v/>
      </c>
      <c r="M66" s="72"/>
      <c r="N66" s="73">
        <f t="shared" si="1"/>
        <v>0</v>
      </c>
      <c r="O66" s="73">
        <f>IF(K66&gt;='V+G Rechnung'!$C$6,N66/(K66-F66+1),0)</f>
        <v>0</v>
      </c>
      <c r="P66" s="59" t="b">
        <v>0</v>
      </c>
      <c r="Q66" s="58" t="str">
        <f>IF((P66=FALSE),"",IF(G66="Spindel",Parameter!$B$58,Parameter!$B$59))</f>
        <v/>
      </c>
      <c r="R66" s="58"/>
      <c r="S66" s="58">
        <f t="shared" si="2"/>
        <v>0</v>
      </c>
      <c r="T66" s="71" t="str">
        <f>IF(B66="","",IF(S66&gt;='V+G Rechnung'!$C$6,S66-'V+G Rechnung'!$C$6+1,""))</f>
        <v/>
      </c>
      <c r="U66" s="73">
        <f>IF((P66=FALSE),0,IF(G66="Spindel",Parameter!$C$58/10000*E66,Parameter!$C$59/10000*E66))</f>
        <v>0</v>
      </c>
      <c r="V66" s="74"/>
      <c r="W66" s="75">
        <f>IF(S66&gt;='V+G Rechnung'!$C$6,IF(OR(V66&gt;0,U66=""),V66/(S66-F66+1),U66/(S66-F66+1)),0)</f>
        <v>0</v>
      </c>
      <c r="X66" s="59" t="b">
        <v>0</v>
      </c>
      <c r="Y66" s="76"/>
      <c r="Z66" s="58" t="str">
        <f>IF(OR(X66=FALSE),"",IF(G66="Spindel",Parameter!$B$56,Parameter!$B$57))</f>
        <v/>
      </c>
      <c r="AA66" s="58"/>
      <c r="AB66" s="58">
        <f t="shared" si="3"/>
        <v>0</v>
      </c>
      <c r="AC66" s="71" t="str">
        <f>IF(X66=FALSE,"",IF(AB66&gt;='V+G Rechnung'!$C$6,AB66-'V+G Rechnung'!$C$6+1,""))</f>
        <v/>
      </c>
      <c r="AD66" s="73">
        <f>IF((X66=FALSE),0,IF(G66="Spindel",Parameter!$C$56/10000*E66,Parameter!$C$57/10000*E66))</f>
        <v>0</v>
      </c>
      <c r="AE66" s="74"/>
      <c r="AF66" s="73">
        <f>IF(AB66&gt;='V+G Rechnung'!$C$6,IF(AE66&gt;0,AE66/(AB66-Y66+1),AD66/(AB66-Y66+1)),0)</f>
        <v>0</v>
      </c>
      <c r="AG66" s="59" t="b">
        <v>0</v>
      </c>
      <c r="AH66" s="76"/>
      <c r="AI66" s="58" t="str">
        <f>IF((AG66=FALSE),"",Parameter!$B$54)</f>
        <v/>
      </c>
      <c r="AJ66" s="58"/>
      <c r="AK66" s="58">
        <f t="shared" si="4"/>
        <v>0</v>
      </c>
      <c r="AL66" s="71" t="str">
        <f>IF(AG66=FALSE,"",IF(AK66&gt;='V+G Rechnung'!$C$6,AK66-'V+G Rechnung'!$C$6+1,""))</f>
        <v/>
      </c>
      <c r="AM66" s="73">
        <f>IF((AG66=FALSE),0,Parameter!$C$54/10000*E66)</f>
        <v>0</v>
      </c>
      <c r="AN66" s="74"/>
      <c r="AO66" s="73">
        <f>IF(AK66&gt;='V+G Rechnung'!$C$6,IF(AN66&gt;0,AN66/(AK66-AH66+1),AM66/(AK66-AH66+1)),0)</f>
        <v>0</v>
      </c>
      <c r="AP66" s="59" t="b">
        <v>0</v>
      </c>
      <c r="AQ66" s="58"/>
      <c r="AR66" s="58" t="str">
        <f>IF((AP66=FALSE),"",Parameter!$B$55)</f>
        <v/>
      </c>
      <c r="AS66" s="58"/>
      <c r="AT66" s="58">
        <f t="shared" si="5"/>
        <v>0</v>
      </c>
      <c r="AU66" s="71" t="str">
        <f>IF(AP66=FALSE,"",IF(AT66&gt;='V+G Rechnung'!$C$6,AT66-'V+G Rechnung'!$C$6+1,""))</f>
        <v/>
      </c>
      <c r="AV66" s="73">
        <f>IF((AP66=FALSE),0,Parameter!$C$55/10000*E66)</f>
        <v>0</v>
      </c>
      <c r="AW66" s="74"/>
      <c r="AX66" s="75">
        <f>IF(AT66&gt;='V+G Rechnung'!$C$6,IF(AW66&gt;0,AW66/(AT66-AQ66+1),AV66/(AT66-AQ66+1)),0)</f>
        <v>0</v>
      </c>
    </row>
    <row r="67" spans="1:50" ht="13.5" customHeight="1">
      <c r="A67" s="58" t="str">
        <f t="shared" si="6"/>
        <v/>
      </c>
      <c r="B67" s="8"/>
      <c r="C67" s="8"/>
      <c r="D67" s="77"/>
      <c r="E67" s="70"/>
      <c r="F67" s="58"/>
      <c r="G67" s="58"/>
      <c r="H67" s="70"/>
      <c r="I67" s="59" t="str">
        <f>IF(OR(B67="",G67=""),"",IF(G67="Spindel",Parameter!$B$58,Parameter!$B$59))</f>
        <v/>
      </c>
      <c r="J67" s="58"/>
      <c r="K67" s="58">
        <f t="shared" si="0"/>
        <v>0</v>
      </c>
      <c r="L67" s="71" t="str">
        <f>IF(B67="","",IF(K67&gt;='V+G Rechnung'!$C$6,K67-'V+G Rechnung'!$C$6+1,""))</f>
        <v/>
      </c>
      <c r="M67" s="72"/>
      <c r="N67" s="73">
        <f t="shared" si="1"/>
        <v>0</v>
      </c>
      <c r="O67" s="73">
        <f>IF(K67&gt;='V+G Rechnung'!$C$6,N67/(K67-F67+1),0)</f>
        <v>0</v>
      </c>
      <c r="P67" s="59" t="b">
        <v>0</v>
      </c>
      <c r="Q67" s="58" t="str">
        <f>IF((P67=FALSE),"",IF(G67="Spindel",Parameter!$B$58,Parameter!$B$59))</f>
        <v/>
      </c>
      <c r="R67" s="58"/>
      <c r="S67" s="58">
        <f t="shared" si="2"/>
        <v>0</v>
      </c>
      <c r="T67" s="71" t="str">
        <f>IF(B67="","",IF(S67&gt;='V+G Rechnung'!$C$6,S67-'V+G Rechnung'!$C$6+1,""))</f>
        <v/>
      </c>
      <c r="U67" s="73">
        <f>IF((P67=FALSE),0,IF(G67="Spindel",Parameter!$C$58/10000*E67,Parameter!$C$59/10000*E67))</f>
        <v>0</v>
      </c>
      <c r="V67" s="74"/>
      <c r="W67" s="75">
        <f>IF(S67&gt;='V+G Rechnung'!$C$6,IF(OR(V67&gt;0,U67=""),V67/(S67-F67+1),U67/(S67-F67+1)),0)</f>
        <v>0</v>
      </c>
      <c r="X67" s="59" t="b">
        <v>0</v>
      </c>
      <c r="Y67" s="76"/>
      <c r="Z67" s="58" t="str">
        <f>IF(OR(X67=FALSE),"",IF(G67="Spindel",Parameter!$B$56,Parameter!$B$57))</f>
        <v/>
      </c>
      <c r="AA67" s="58"/>
      <c r="AB67" s="58">
        <f t="shared" si="3"/>
        <v>0</v>
      </c>
      <c r="AC67" s="71" t="str">
        <f>IF(X67=FALSE,"",IF(AB67&gt;='V+G Rechnung'!$C$6,AB67-'V+G Rechnung'!$C$6+1,""))</f>
        <v/>
      </c>
      <c r="AD67" s="73">
        <f>IF((X67=FALSE),0,IF(G67="Spindel",Parameter!$C$56/10000*E67,Parameter!$C$57/10000*E67))</f>
        <v>0</v>
      </c>
      <c r="AE67" s="74"/>
      <c r="AF67" s="73">
        <f>IF(AB67&gt;='V+G Rechnung'!$C$6,IF(AE67&gt;0,AE67/(AB67-Y67+1),AD67/(AB67-Y67+1)),0)</f>
        <v>0</v>
      </c>
      <c r="AG67" s="59" t="b">
        <v>0</v>
      </c>
      <c r="AH67" s="76"/>
      <c r="AI67" s="58" t="str">
        <f>IF((AG67=FALSE),"",Parameter!$B$54)</f>
        <v/>
      </c>
      <c r="AJ67" s="58"/>
      <c r="AK67" s="58">
        <f t="shared" si="4"/>
        <v>0</v>
      </c>
      <c r="AL67" s="71" t="str">
        <f>IF(AG67=FALSE,"",IF(AK67&gt;='V+G Rechnung'!$C$6,AK67-'V+G Rechnung'!$C$6+1,""))</f>
        <v/>
      </c>
      <c r="AM67" s="73">
        <f>IF((AG67=FALSE),0,Parameter!$C$54/10000*E67)</f>
        <v>0</v>
      </c>
      <c r="AN67" s="74"/>
      <c r="AO67" s="73">
        <f>IF(AK67&gt;='V+G Rechnung'!$C$6,IF(AN67&gt;0,AN67/(AK67-AH67+1),AM67/(AK67-AH67+1)),0)</f>
        <v>0</v>
      </c>
      <c r="AP67" s="59" t="b">
        <v>0</v>
      </c>
      <c r="AQ67" s="58"/>
      <c r="AR67" s="58" t="str">
        <f>IF((AP67=FALSE),"",Parameter!$B$55)</f>
        <v/>
      </c>
      <c r="AS67" s="58"/>
      <c r="AT67" s="58">
        <f t="shared" si="5"/>
        <v>0</v>
      </c>
      <c r="AU67" s="71" t="str">
        <f>IF(AP67=FALSE,"",IF(AT67&gt;='V+G Rechnung'!$C$6,AT67-'V+G Rechnung'!$C$6+1,""))</f>
        <v/>
      </c>
      <c r="AV67" s="73">
        <f>IF((AP67=FALSE),0,Parameter!$C$55/10000*E67)</f>
        <v>0</v>
      </c>
      <c r="AW67" s="74"/>
      <c r="AX67" s="75">
        <f>IF(AT67&gt;='V+G Rechnung'!$C$6,IF(AW67&gt;0,AW67/(AT67-AQ67+1),AV67/(AT67-AQ67+1)),0)</f>
        <v>0</v>
      </c>
    </row>
    <row r="68" spans="1:50" ht="13.5" customHeight="1">
      <c r="A68" s="58" t="str">
        <f t="shared" si="6"/>
        <v/>
      </c>
      <c r="B68" s="8"/>
      <c r="C68" s="8"/>
      <c r="D68" s="77"/>
      <c r="E68" s="70"/>
      <c r="F68" s="58"/>
      <c r="G68" s="58"/>
      <c r="H68" s="70"/>
      <c r="I68" s="59" t="str">
        <f>IF(OR(B68="",G68=""),"",IF(G68="Spindel",Parameter!$B$58,Parameter!$B$59))</f>
        <v/>
      </c>
      <c r="J68" s="58"/>
      <c r="K68" s="58">
        <f t="shared" si="0"/>
        <v>0</v>
      </c>
      <c r="L68" s="71" t="str">
        <f>IF(B68="","",IF(K68&gt;='V+G Rechnung'!$C$6,K68-'V+G Rechnung'!$C$6+1,""))</f>
        <v/>
      </c>
      <c r="M68" s="72"/>
      <c r="N68" s="73">
        <f t="shared" si="1"/>
        <v>0</v>
      </c>
      <c r="O68" s="73">
        <f>IF(K68&gt;='V+G Rechnung'!$C$6,N68/(K68-F68+1),0)</f>
        <v>0</v>
      </c>
      <c r="P68" s="59" t="b">
        <v>0</v>
      </c>
      <c r="Q68" s="58" t="str">
        <f>IF((P68=FALSE),"",IF(G68="Spindel",Parameter!$B$58,Parameter!$B$59))</f>
        <v/>
      </c>
      <c r="R68" s="58"/>
      <c r="S68" s="58">
        <f t="shared" si="2"/>
        <v>0</v>
      </c>
      <c r="T68" s="71" t="str">
        <f>IF(B68="","",IF(S68&gt;='V+G Rechnung'!$C$6,S68-'V+G Rechnung'!$C$6+1,""))</f>
        <v/>
      </c>
      <c r="U68" s="73">
        <f>IF((P68=FALSE),0,IF(G68="Spindel",Parameter!$C$58/10000*E68,Parameter!$C$59/10000*E68))</f>
        <v>0</v>
      </c>
      <c r="V68" s="74"/>
      <c r="W68" s="75">
        <f>IF(S68&gt;='V+G Rechnung'!$C$6,IF(OR(V68&gt;0,U68=""),V68/(S68-F68+1),U68/(S68-F68+1)),0)</f>
        <v>0</v>
      </c>
      <c r="X68" s="59" t="b">
        <v>0</v>
      </c>
      <c r="Y68" s="76"/>
      <c r="Z68" s="58" t="str">
        <f>IF(OR(X68=FALSE),"",IF(G68="Spindel",Parameter!$B$56,Parameter!$B$57))</f>
        <v/>
      </c>
      <c r="AA68" s="58"/>
      <c r="AB68" s="58">
        <f t="shared" si="3"/>
        <v>0</v>
      </c>
      <c r="AC68" s="71" t="str">
        <f>IF(X68=FALSE,"",IF(AB68&gt;='V+G Rechnung'!$C$6,AB68-'V+G Rechnung'!$C$6+1,""))</f>
        <v/>
      </c>
      <c r="AD68" s="73">
        <f>IF((X68=FALSE),0,IF(G68="Spindel",Parameter!$C$56/10000*E68,Parameter!$C$57/10000*E68))</f>
        <v>0</v>
      </c>
      <c r="AE68" s="74"/>
      <c r="AF68" s="73">
        <f>IF(AB68&gt;='V+G Rechnung'!$C$6,IF(AE68&gt;0,AE68/(AB68-Y68+1),AD68/(AB68-Y68+1)),0)</f>
        <v>0</v>
      </c>
      <c r="AG68" s="59" t="b">
        <v>0</v>
      </c>
      <c r="AH68" s="76"/>
      <c r="AI68" s="58" t="str">
        <f>IF((AG68=FALSE),"",Parameter!$B$54)</f>
        <v/>
      </c>
      <c r="AJ68" s="58"/>
      <c r="AK68" s="58">
        <f t="shared" si="4"/>
        <v>0</v>
      </c>
      <c r="AL68" s="71" t="str">
        <f>IF(AG68=FALSE,"",IF(AK68&gt;='V+G Rechnung'!$C$6,AK68-'V+G Rechnung'!$C$6+1,""))</f>
        <v/>
      </c>
      <c r="AM68" s="73">
        <f>IF((AG68=FALSE),0,Parameter!$C$54/10000*E68)</f>
        <v>0</v>
      </c>
      <c r="AN68" s="74"/>
      <c r="AO68" s="73">
        <f>IF(AK68&gt;='V+G Rechnung'!$C$6,IF(AN68&gt;0,AN68/(AK68-AH68+1),AM68/(AK68-AH68+1)),0)</f>
        <v>0</v>
      </c>
      <c r="AP68" s="59" t="b">
        <v>0</v>
      </c>
      <c r="AQ68" s="58"/>
      <c r="AR68" s="58" t="str">
        <f>IF((AP68=FALSE),"",Parameter!$B$55)</f>
        <v/>
      </c>
      <c r="AS68" s="58"/>
      <c r="AT68" s="58">
        <f t="shared" si="5"/>
        <v>0</v>
      </c>
      <c r="AU68" s="71" t="str">
        <f>IF(AP68=FALSE,"",IF(AT68&gt;='V+G Rechnung'!$C$6,AT68-'V+G Rechnung'!$C$6+1,""))</f>
        <v/>
      </c>
      <c r="AV68" s="73">
        <f>IF((AP68=FALSE),0,Parameter!$C$55/10000*E68)</f>
        <v>0</v>
      </c>
      <c r="AW68" s="74"/>
      <c r="AX68" s="75">
        <f>IF(AT68&gt;='V+G Rechnung'!$C$6,IF(AW68&gt;0,AW68/(AT68-AQ68+1),AV68/(AT68-AQ68+1)),0)</f>
        <v>0</v>
      </c>
    </row>
    <row r="69" spans="1:50" ht="13.5" customHeight="1">
      <c r="A69" s="58" t="str">
        <f t="shared" si="6"/>
        <v/>
      </c>
      <c r="B69" s="8"/>
      <c r="C69" s="8"/>
      <c r="D69" s="77"/>
      <c r="E69" s="70"/>
      <c r="F69" s="58"/>
      <c r="G69" s="58"/>
      <c r="H69" s="70"/>
      <c r="I69" s="59" t="str">
        <f>IF(OR(B69="",G69=""),"",IF(G69="Spindel",Parameter!$B$58,Parameter!$B$59))</f>
        <v/>
      </c>
      <c r="J69" s="58"/>
      <c r="K69" s="58">
        <f t="shared" si="0"/>
        <v>0</v>
      </c>
      <c r="L69" s="71" t="str">
        <f>IF(B69="","",IF(K69&gt;='V+G Rechnung'!$C$6,K69-'V+G Rechnung'!$C$6+1,""))</f>
        <v/>
      </c>
      <c r="M69" s="72"/>
      <c r="N69" s="73">
        <f t="shared" si="1"/>
        <v>0</v>
      </c>
      <c r="O69" s="73">
        <f>IF(K69&gt;='V+G Rechnung'!$C$6,N69/(K69-F69+1),0)</f>
        <v>0</v>
      </c>
      <c r="P69" s="59" t="b">
        <v>0</v>
      </c>
      <c r="Q69" s="58" t="str">
        <f>IF((P69=FALSE),"",IF(G69="Spindel",Parameter!$B$58,Parameter!$B$59))</f>
        <v/>
      </c>
      <c r="R69" s="58"/>
      <c r="S69" s="58">
        <f t="shared" si="2"/>
        <v>0</v>
      </c>
      <c r="T69" s="71" t="str">
        <f>IF(B69="","",IF(S69&gt;='V+G Rechnung'!$C$6,S69-'V+G Rechnung'!$C$6+1,""))</f>
        <v/>
      </c>
      <c r="U69" s="73">
        <f>IF((P69=FALSE),0,IF(G69="Spindel",Parameter!$C$58/10000*E69,Parameter!$C$59/10000*E69))</f>
        <v>0</v>
      </c>
      <c r="V69" s="74"/>
      <c r="W69" s="75">
        <f>IF(S69&gt;='V+G Rechnung'!$C$6,IF(OR(V69&gt;0,U69=""),V69/(S69-F69+1),U69/(S69-F69+1)),0)</f>
        <v>0</v>
      </c>
      <c r="X69" s="59" t="b">
        <v>0</v>
      </c>
      <c r="Y69" s="76"/>
      <c r="Z69" s="58" t="str">
        <f>IF(OR(X69=FALSE),"",IF(G69="Spindel",Parameter!$B$56,Parameter!$B$57))</f>
        <v/>
      </c>
      <c r="AA69" s="58"/>
      <c r="AB69" s="58">
        <f t="shared" si="3"/>
        <v>0</v>
      </c>
      <c r="AC69" s="71" t="str">
        <f>IF(X69=FALSE,"",IF(AB69&gt;='V+G Rechnung'!$C$6,AB69-'V+G Rechnung'!$C$6+1,""))</f>
        <v/>
      </c>
      <c r="AD69" s="73">
        <f>IF((X69=FALSE),0,IF(G69="Spindel",Parameter!$C$56/10000*E69,Parameter!$C$57/10000*E69))</f>
        <v>0</v>
      </c>
      <c r="AE69" s="74"/>
      <c r="AF69" s="73">
        <f>IF(AB69&gt;='V+G Rechnung'!$C$6,IF(AE69&gt;0,AE69/(AB69-Y69+1),AD69/(AB69-Y69+1)),0)</f>
        <v>0</v>
      </c>
      <c r="AG69" s="59" t="b">
        <v>0</v>
      </c>
      <c r="AH69" s="76"/>
      <c r="AI69" s="58" t="str">
        <f>IF((AG69=FALSE),"",Parameter!$B$54)</f>
        <v/>
      </c>
      <c r="AJ69" s="58"/>
      <c r="AK69" s="58">
        <f t="shared" si="4"/>
        <v>0</v>
      </c>
      <c r="AL69" s="71" t="str">
        <f>IF(AG69=FALSE,"",IF(AK69&gt;='V+G Rechnung'!$C$6,AK69-'V+G Rechnung'!$C$6+1,""))</f>
        <v/>
      </c>
      <c r="AM69" s="73">
        <f>IF((AG69=FALSE),0,Parameter!$C$54/10000*E69)</f>
        <v>0</v>
      </c>
      <c r="AN69" s="74"/>
      <c r="AO69" s="73">
        <f>IF(AK69&gt;='V+G Rechnung'!$C$6,IF(AN69&gt;0,AN69/(AK69-AH69+1),AM69/(AK69-AH69+1)),0)</f>
        <v>0</v>
      </c>
      <c r="AP69" s="59" t="b">
        <v>0</v>
      </c>
      <c r="AQ69" s="58"/>
      <c r="AR69" s="58" t="str">
        <f>IF((AP69=FALSE),"",Parameter!$B$55)</f>
        <v/>
      </c>
      <c r="AS69" s="58"/>
      <c r="AT69" s="58">
        <f t="shared" si="5"/>
        <v>0</v>
      </c>
      <c r="AU69" s="71" t="str">
        <f>IF(AP69=FALSE,"",IF(AT69&gt;='V+G Rechnung'!$C$6,AT69-'V+G Rechnung'!$C$6+1,""))</f>
        <v/>
      </c>
      <c r="AV69" s="73">
        <f>IF((AP69=FALSE),0,Parameter!$C$55/10000*E69)</f>
        <v>0</v>
      </c>
      <c r="AW69" s="74"/>
      <c r="AX69" s="75">
        <f>IF(AT69&gt;='V+G Rechnung'!$C$6,IF(AW69&gt;0,AW69/(AT69-AQ69+1),AV69/(AT69-AQ69+1)),0)</f>
        <v>0</v>
      </c>
    </row>
    <row r="70" spans="1:50" ht="13.5" customHeight="1">
      <c r="A70" s="58" t="str">
        <f t="shared" si="6"/>
        <v/>
      </c>
      <c r="B70" s="8"/>
      <c r="C70" s="8"/>
      <c r="D70" s="77"/>
      <c r="E70" s="70"/>
      <c r="F70" s="58"/>
      <c r="G70" s="58"/>
      <c r="H70" s="70"/>
      <c r="I70" s="59" t="str">
        <f>IF(OR(B70="",G70=""),"",IF(G70="Spindel",Parameter!$B$58,Parameter!$B$59))</f>
        <v/>
      </c>
      <c r="J70" s="58"/>
      <c r="K70" s="58">
        <f t="shared" si="0"/>
        <v>0</v>
      </c>
      <c r="L70" s="71" t="str">
        <f>IF(B70="","",IF(K70&gt;='V+G Rechnung'!$C$6,K70-'V+G Rechnung'!$C$6+1,""))</f>
        <v/>
      </c>
      <c r="M70" s="72"/>
      <c r="N70" s="73">
        <f t="shared" si="1"/>
        <v>0</v>
      </c>
      <c r="O70" s="73">
        <f>IF(K70&gt;='V+G Rechnung'!$C$6,N70/(K70-F70+1),0)</f>
        <v>0</v>
      </c>
      <c r="P70" s="59" t="b">
        <v>0</v>
      </c>
      <c r="Q70" s="58" t="str">
        <f>IF((P70=FALSE),"",IF(G70="Spindel",Parameter!$B$58,Parameter!$B$59))</f>
        <v/>
      </c>
      <c r="R70" s="58"/>
      <c r="S70" s="58">
        <f t="shared" si="2"/>
        <v>0</v>
      </c>
      <c r="T70" s="71" t="str">
        <f>IF(B70="","",IF(S70&gt;='V+G Rechnung'!$C$6,S70-'V+G Rechnung'!$C$6+1,""))</f>
        <v/>
      </c>
      <c r="U70" s="73">
        <f>IF((P70=FALSE),0,IF(G70="Spindel",Parameter!$C$58/10000*E70,Parameter!$C$59/10000*E70))</f>
        <v>0</v>
      </c>
      <c r="V70" s="74"/>
      <c r="W70" s="75">
        <f>IF(S70&gt;='V+G Rechnung'!$C$6,IF(OR(V70&gt;0,U70=""),V70/(S70-F70+1),U70/(S70-F70+1)),0)</f>
        <v>0</v>
      </c>
      <c r="X70" s="59" t="b">
        <v>0</v>
      </c>
      <c r="Y70" s="76"/>
      <c r="Z70" s="58" t="str">
        <f>IF(OR(X70=FALSE),"",IF(G70="Spindel",Parameter!$B$56,Parameter!$B$57))</f>
        <v/>
      </c>
      <c r="AA70" s="58"/>
      <c r="AB70" s="58">
        <f t="shared" si="3"/>
        <v>0</v>
      </c>
      <c r="AC70" s="71" t="str">
        <f>IF(X70=FALSE,"",IF(AB70&gt;='V+G Rechnung'!$C$6,AB70-'V+G Rechnung'!$C$6+1,""))</f>
        <v/>
      </c>
      <c r="AD70" s="73">
        <f>IF((X70=FALSE),0,IF(G70="Spindel",Parameter!$C$56/10000*E70,Parameter!$C$57/10000*E70))</f>
        <v>0</v>
      </c>
      <c r="AE70" s="74"/>
      <c r="AF70" s="73">
        <f>IF(AB70&gt;='V+G Rechnung'!$C$6,IF(AE70&gt;0,AE70/(AB70-Y70+1),AD70/(AB70-Y70+1)),0)</f>
        <v>0</v>
      </c>
      <c r="AG70" s="59" t="b">
        <v>0</v>
      </c>
      <c r="AH70" s="76"/>
      <c r="AI70" s="58" t="str">
        <f>IF((AG70=FALSE),"",Parameter!$B$54)</f>
        <v/>
      </c>
      <c r="AJ70" s="58"/>
      <c r="AK70" s="58">
        <f t="shared" si="4"/>
        <v>0</v>
      </c>
      <c r="AL70" s="71" t="str">
        <f>IF(AG70=FALSE,"",IF(AK70&gt;='V+G Rechnung'!$C$6,AK70-'V+G Rechnung'!$C$6+1,""))</f>
        <v/>
      </c>
      <c r="AM70" s="73">
        <f>IF((AG70=FALSE),0,Parameter!$C$54/10000*E70)</f>
        <v>0</v>
      </c>
      <c r="AN70" s="74"/>
      <c r="AO70" s="73">
        <f>IF(AK70&gt;='V+G Rechnung'!$C$6,IF(AN70&gt;0,AN70/(AK70-AH70+1),AM70/(AK70-AH70+1)),0)</f>
        <v>0</v>
      </c>
      <c r="AP70" s="59" t="b">
        <v>0</v>
      </c>
      <c r="AQ70" s="58"/>
      <c r="AR70" s="58" t="str">
        <f>IF((AP70=FALSE),"",Parameter!$B$55)</f>
        <v/>
      </c>
      <c r="AS70" s="58"/>
      <c r="AT70" s="58">
        <f t="shared" si="5"/>
        <v>0</v>
      </c>
      <c r="AU70" s="71" t="str">
        <f>IF(AP70=FALSE,"",IF(AT70&gt;='V+G Rechnung'!$C$6,AT70-'V+G Rechnung'!$C$6+1,""))</f>
        <v/>
      </c>
      <c r="AV70" s="73">
        <f>IF((AP70=FALSE),0,Parameter!$C$55/10000*E70)</f>
        <v>0</v>
      </c>
      <c r="AW70" s="74"/>
      <c r="AX70" s="75">
        <f>IF(AT70&gt;='V+G Rechnung'!$C$6,IF(AW70&gt;0,AW70/(AT70-AQ70+1),AV70/(AT70-AQ70+1)),0)</f>
        <v>0</v>
      </c>
    </row>
    <row r="71" spans="1:50" ht="13.5" customHeight="1">
      <c r="A71" s="58" t="str">
        <f t="shared" si="6"/>
        <v/>
      </c>
      <c r="B71" s="8"/>
      <c r="C71" s="8"/>
      <c r="D71" s="77"/>
      <c r="E71" s="70"/>
      <c r="F71" s="58"/>
      <c r="G71" s="58"/>
      <c r="H71" s="70"/>
      <c r="I71" s="59" t="str">
        <f>IF(OR(B71="",G71=""),"",IF(G71="Spindel",Parameter!$B$58,Parameter!$B$59))</f>
        <v/>
      </c>
      <c r="J71" s="58"/>
      <c r="K71" s="58">
        <f t="shared" si="0"/>
        <v>0</v>
      </c>
      <c r="L71" s="71" t="str">
        <f>IF(B71="","",IF(K71&gt;='V+G Rechnung'!$C$6,K71-'V+G Rechnung'!$C$6+1,""))</f>
        <v/>
      </c>
      <c r="M71" s="72"/>
      <c r="N71" s="73">
        <f t="shared" si="1"/>
        <v>0</v>
      </c>
      <c r="O71" s="73">
        <f>IF(K71&gt;='V+G Rechnung'!$C$6,N71/(K71-F71+1),0)</f>
        <v>0</v>
      </c>
      <c r="P71" s="59" t="b">
        <v>0</v>
      </c>
      <c r="Q71" s="58" t="str">
        <f>IF((P71=FALSE),"",IF(G71="Spindel",Parameter!$B$58,Parameter!$B$59))</f>
        <v/>
      </c>
      <c r="R71" s="58"/>
      <c r="S71" s="58">
        <f t="shared" si="2"/>
        <v>0</v>
      </c>
      <c r="T71" s="71" t="str">
        <f>IF(B71="","",IF(S71&gt;='V+G Rechnung'!$C$6,S71-'V+G Rechnung'!$C$6+1,""))</f>
        <v/>
      </c>
      <c r="U71" s="73">
        <f>IF((P71=FALSE),0,IF(G71="Spindel",Parameter!$C$58/10000*E71,Parameter!$C$59/10000*E71))</f>
        <v>0</v>
      </c>
      <c r="V71" s="74"/>
      <c r="W71" s="75">
        <f>IF(S71&gt;='V+G Rechnung'!$C$6,IF(OR(V71&gt;0,U71=""),V71/(S71-F71+1),U71/(S71-F71+1)),0)</f>
        <v>0</v>
      </c>
      <c r="X71" s="59" t="b">
        <v>0</v>
      </c>
      <c r="Y71" s="76"/>
      <c r="Z71" s="58" t="str">
        <f>IF(OR(X71=FALSE),"",IF(G71="Spindel",Parameter!$B$56,Parameter!$B$57))</f>
        <v/>
      </c>
      <c r="AA71" s="58"/>
      <c r="AB71" s="58">
        <f t="shared" si="3"/>
        <v>0</v>
      </c>
      <c r="AC71" s="71" t="str">
        <f>IF(X71=FALSE,"",IF(AB71&gt;='V+G Rechnung'!$C$6,AB71-'V+G Rechnung'!$C$6+1,""))</f>
        <v/>
      </c>
      <c r="AD71" s="73">
        <f>IF((X71=FALSE),0,IF(G71="Spindel",Parameter!$C$56/10000*E71,Parameter!$C$57/10000*E71))</f>
        <v>0</v>
      </c>
      <c r="AE71" s="74"/>
      <c r="AF71" s="73">
        <f>IF(AB71&gt;='V+G Rechnung'!$C$6,IF(AE71&gt;0,AE71/(AB71-Y71+1),AD71/(AB71-Y71+1)),0)</f>
        <v>0</v>
      </c>
      <c r="AG71" s="59" t="b">
        <v>0</v>
      </c>
      <c r="AH71" s="76"/>
      <c r="AI71" s="58" t="str">
        <f>IF((AG71=FALSE),"",Parameter!$B$54)</f>
        <v/>
      </c>
      <c r="AJ71" s="58"/>
      <c r="AK71" s="58">
        <f t="shared" si="4"/>
        <v>0</v>
      </c>
      <c r="AL71" s="71" t="str">
        <f>IF(AG71=FALSE,"",IF(AK71&gt;='V+G Rechnung'!$C$6,AK71-'V+G Rechnung'!$C$6+1,""))</f>
        <v/>
      </c>
      <c r="AM71" s="73">
        <f>IF((AG71=FALSE),0,Parameter!$C$54/10000*E71)</f>
        <v>0</v>
      </c>
      <c r="AN71" s="74"/>
      <c r="AO71" s="73">
        <f>IF(AK71&gt;='V+G Rechnung'!$C$6,IF(AN71&gt;0,AN71/(AK71-AH71+1),AM71/(AK71-AH71+1)),0)</f>
        <v>0</v>
      </c>
      <c r="AP71" s="59" t="b">
        <v>0</v>
      </c>
      <c r="AQ71" s="58"/>
      <c r="AR71" s="58" t="str">
        <f>IF((AP71=FALSE),"",Parameter!$B$55)</f>
        <v/>
      </c>
      <c r="AS71" s="58"/>
      <c r="AT71" s="58">
        <f t="shared" si="5"/>
        <v>0</v>
      </c>
      <c r="AU71" s="71" t="str">
        <f>IF(AP71=FALSE,"",IF(AT71&gt;='V+G Rechnung'!$C$6,AT71-'V+G Rechnung'!$C$6+1,""))</f>
        <v/>
      </c>
      <c r="AV71" s="73">
        <f>IF((AP71=FALSE),0,Parameter!$C$55/10000*E71)</f>
        <v>0</v>
      </c>
      <c r="AW71" s="74"/>
      <c r="AX71" s="75">
        <f>IF(AT71&gt;='V+G Rechnung'!$C$6,IF(AW71&gt;0,AW71/(AT71-AQ71+1),AV71/(AT71-AQ71+1)),0)</f>
        <v>0</v>
      </c>
    </row>
    <row r="72" spans="1:50" ht="13.5" customHeight="1">
      <c r="A72" s="58" t="str">
        <f t="shared" si="6"/>
        <v/>
      </c>
      <c r="B72" s="8"/>
      <c r="C72" s="8"/>
      <c r="D72" s="77"/>
      <c r="E72" s="70"/>
      <c r="F72" s="58"/>
      <c r="G72" s="58"/>
      <c r="H72" s="70"/>
      <c r="I72" s="59" t="str">
        <f>IF(OR(B72="",G72=""),"",IF(G72="Spindel",Parameter!$B$58,Parameter!$B$59))</f>
        <v/>
      </c>
      <c r="J72" s="58"/>
      <c r="K72" s="58">
        <f t="shared" si="0"/>
        <v>0</v>
      </c>
      <c r="L72" s="71" t="str">
        <f>IF(B72="","",IF(K72&gt;='V+G Rechnung'!$C$6,K72-'V+G Rechnung'!$C$6+1,""))</f>
        <v/>
      </c>
      <c r="M72" s="72"/>
      <c r="N72" s="73">
        <f t="shared" si="1"/>
        <v>0</v>
      </c>
      <c r="O72" s="73">
        <f>IF(K72&gt;='V+G Rechnung'!$C$6,N72/(K72-F72+1),0)</f>
        <v>0</v>
      </c>
      <c r="P72" s="59" t="b">
        <v>0</v>
      </c>
      <c r="Q72" s="58" t="str">
        <f>IF((P72=FALSE),"",IF(G72="Spindel",Parameter!$B$58,Parameter!$B$59))</f>
        <v/>
      </c>
      <c r="R72" s="58"/>
      <c r="S72" s="58">
        <f t="shared" si="2"/>
        <v>0</v>
      </c>
      <c r="T72" s="71" t="str">
        <f>IF(B72="","",IF(S72&gt;='V+G Rechnung'!$C$6,S72-'V+G Rechnung'!$C$6+1,""))</f>
        <v/>
      </c>
      <c r="U72" s="73">
        <f>IF((P72=FALSE),0,IF(G72="Spindel",Parameter!$C$58/10000*E72,Parameter!$C$59/10000*E72))</f>
        <v>0</v>
      </c>
      <c r="V72" s="74"/>
      <c r="W72" s="75">
        <f>IF(S72&gt;='V+G Rechnung'!$C$6,IF(OR(V72&gt;0,U72=""),V72/(S72-F72+1),U72/(S72-F72+1)),0)</f>
        <v>0</v>
      </c>
      <c r="X72" s="59" t="b">
        <v>0</v>
      </c>
      <c r="Y72" s="76"/>
      <c r="Z72" s="58" t="str">
        <f>IF(OR(X72=FALSE),"",IF(G72="Spindel",Parameter!$B$56,Parameter!$B$57))</f>
        <v/>
      </c>
      <c r="AA72" s="58"/>
      <c r="AB72" s="58">
        <f t="shared" si="3"/>
        <v>0</v>
      </c>
      <c r="AC72" s="71" t="str">
        <f>IF(X72=FALSE,"",IF(AB72&gt;='V+G Rechnung'!$C$6,AB72-'V+G Rechnung'!$C$6+1,""))</f>
        <v/>
      </c>
      <c r="AD72" s="73">
        <f>IF((X72=FALSE),0,IF(G72="Spindel",Parameter!$C$56/10000*E72,Parameter!$C$57/10000*E72))</f>
        <v>0</v>
      </c>
      <c r="AE72" s="74"/>
      <c r="AF72" s="73">
        <f>IF(AB72&gt;='V+G Rechnung'!$C$6,IF(AE72&gt;0,AE72/(AB72-Y72+1),AD72/(AB72-Y72+1)),0)</f>
        <v>0</v>
      </c>
      <c r="AG72" s="59" t="b">
        <v>0</v>
      </c>
      <c r="AH72" s="76"/>
      <c r="AI72" s="58" t="str">
        <f>IF((AG72=FALSE),"",Parameter!$B$54)</f>
        <v/>
      </c>
      <c r="AJ72" s="58"/>
      <c r="AK72" s="58">
        <f t="shared" si="4"/>
        <v>0</v>
      </c>
      <c r="AL72" s="71" t="str">
        <f>IF(AG72=FALSE,"",IF(AK72&gt;='V+G Rechnung'!$C$6,AK72-'V+G Rechnung'!$C$6+1,""))</f>
        <v/>
      </c>
      <c r="AM72" s="73">
        <f>IF((AG72=FALSE),0,Parameter!$C$54/10000*E72)</f>
        <v>0</v>
      </c>
      <c r="AN72" s="74"/>
      <c r="AO72" s="73">
        <f>IF(AK72&gt;='V+G Rechnung'!$C$6,IF(AN72&gt;0,AN72/(AK72-AH72+1),AM72/(AK72-AH72+1)),0)</f>
        <v>0</v>
      </c>
      <c r="AP72" s="59" t="b">
        <v>0</v>
      </c>
      <c r="AQ72" s="58"/>
      <c r="AR72" s="58" t="str">
        <f>IF((AP72=FALSE),"",Parameter!$B$55)</f>
        <v/>
      </c>
      <c r="AS72" s="58"/>
      <c r="AT72" s="58">
        <f t="shared" si="5"/>
        <v>0</v>
      </c>
      <c r="AU72" s="71" t="str">
        <f>IF(AP72=FALSE,"",IF(AT72&gt;='V+G Rechnung'!$C$6,AT72-'V+G Rechnung'!$C$6+1,""))</f>
        <v/>
      </c>
      <c r="AV72" s="73">
        <f>IF((AP72=FALSE),0,Parameter!$C$55/10000*E72)</f>
        <v>0</v>
      </c>
      <c r="AW72" s="74"/>
      <c r="AX72" s="75">
        <f>IF(AT72&gt;='V+G Rechnung'!$C$6,IF(AW72&gt;0,AW72/(AT72-AQ72+1),AV72/(AT72-AQ72+1)),0)</f>
        <v>0</v>
      </c>
    </row>
    <row r="73" spans="1:50" ht="13.5" customHeight="1">
      <c r="A73" s="58" t="str">
        <f t="shared" si="6"/>
        <v/>
      </c>
      <c r="B73" s="8"/>
      <c r="C73" s="8"/>
      <c r="D73" s="77"/>
      <c r="E73" s="70"/>
      <c r="F73" s="58"/>
      <c r="G73" s="58"/>
      <c r="H73" s="70"/>
      <c r="I73" s="59" t="str">
        <f>IF(OR(B73="",G73=""),"",IF(G73="Spindel",Parameter!$B$58,Parameter!$B$59))</f>
        <v/>
      </c>
      <c r="J73" s="58"/>
      <c r="K73" s="58">
        <f t="shared" si="0"/>
        <v>0</v>
      </c>
      <c r="L73" s="71" t="str">
        <f>IF(B73="","",IF(K73&gt;='V+G Rechnung'!$C$6,K73-'V+G Rechnung'!$C$6+1,""))</f>
        <v/>
      </c>
      <c r="M73" s="72"/>
      <c r="N73" s="73">
        <f t="shared" si="1"/>
        <v>0</v>
      </c>
      <c r="O73" s="73">
        <f>IF(K73&gt;='V+G Rechnung'!$C$6,N73/(K73-F73+1),0)</f>
        <v>0</v>
      </c>
      <c r="P73" s="59" t="b">
        <v>0</v>
      </c>
      <c r="Q73" s="58" t="str">
        <f>IF((P73=FALSE),"",IF(G73="Spindel",Parameter!$B$58,Parameter!$B$59))</f>
        <v/>
      </c>
      <c r="R73" s="58"/>
      <c r="S73" s="58">
        <f t="shared" si="2"/>
        <v>0</v>
      </c>
      <c r="T73" s="71" t="str">
        <f>IF(B73="","",IF(S73&gt;='V+G Rechnung'!$C$6,S73-'V+G Rechnung'!$C$6+1,""))</f>
        <v/>
      </c>
      <c r="U73" s="73">
        <f>IF((P73=FALSE),0,IF(G73="Spindel",Parameter!$C$58/10000*E73,Parameter!$C$59/10000*E73))</f>
        <v>0</v>
      </c>
      <c r="V73" s="74"/>
      <c r="W73" s="75">
        <f>IF(S73&gt;='V+G Rechnung'!$C$6,IF(OR(V73&gt;0,U73=""),V73/(S73-F73+1),U73/(S73-F73+1)),0)</f>
        <v>0</v>
      </c>
      <c r="X73" s="59" t="b">
        <v>0</v>
      </c>
      <c r="Y73" s="76"/>
      <c r="Z73" s="58" t="str">
        <f>IF(OR(X73=FALSE),"",IF(G73="Spindel",Parameter!$B$56,Parameter!$B$57))</f>
        <v/>
      </c>
      <c r="AA73" s="58"/>
      <c r="AB73" s="58">
        <f t="shared" si="3"/>
        <v>0</v>
      </c>
      <c r="AC73" s="71" t="str">
        <f>IF(X73=FALSE,"",IF(AB73&gt;='V+G Rechnung'!$C$6,AB73-'V+G Rechnung'!$C$6+1,""))</f>
        <v/>
      </c>
      <c r="AD73" s="73">
        <f>IF((X73=FALSE),0,IF(G73="Spindel",Parameter!$C$56/10000*E73,Parameter!$C$57/10000*E73))</f>
        <v>0</v>
      </c>
      <c r="AE73" s="74"/>
      <c r="AF73" s="73">
        <f>IF(AB73&gt;='V+G Rechnung'!$C$6,IF(AE73&gt;0,AE73/(AB73-Y73+1),AD73/(AB73-Y73+1)),0)</f>
        <v>0</v>
      </c>
      <c r="AG73" s="59" t="b">
        <v>0</v>
      </c>
      <c r="AH73" s="76"/>
      <c r="AI73" s="58" t="str">
        <f>IF((AG73=FALSE),"",Parameter!$B$54)</f>
        <v/>
      </c>
      <c r="AJ73" s="58"/>
      <c r="AK73" s="58">
        <f t="shared" si="4"/>
        <v>0</v>
      </c>
      <c r="AL73" s="71" t="str">
        <f>IF(AG73=FALSE,"",IF(AK73&gt;='V+G Rechnung'!$C$6,AK73-'V+G Rechnung'!$C$6+1,""))</f>
        <v/>
      </c>
      <c r="AM73" s="73">
        <f>IF((AG73=FALSE),0,Parameter!$C$54/10000*E73)</f>
        <v>0</v>
      </c>
      <c r="AN73" s="74"/>
      <c r="AO73" s="73">
        <f>IF(AK73&gt;='V+G Rechnung'!$C$6,IF(AN73&gt;0,AN73/(AK73-AH73+1),AM73/(AK73-AH73+1)),0)</f>
        <v>0</v>
      </c>
      <c r="AP73" s="59" t="b">
        <v>0</v>
      </c>
      <c r="AQ73" s="58"/>
      <c r="AR73" s="58" t="str">
        <f>IF((AP73=FALSE),"",Parameter!$B$55)</f>
        <v/>
      </c>
      <c r="AS73" s="58"/>
      <c r="AT73" s="58">
        <f t="shared" si="5"/>
        <v>0</v>
      </c>
      <c r="AU73" s="71" t="str">
        <f>IF(AP73=FALSE,"",IF(AT73&gt;='V+G Rechnung'!$C$6,AT73-'V+G Rechnung'!$C$6+1,""))</f>
        <v/>
      </c>
      <c r="AV73" s="73">
        <f>IF((AP73=FALSE),0,Parameter!$C$55/10000*E73)</f>
        <v>0</v>
      </c>
      <c r="AW73" s="74"/>
      <c r="AX73" s="75">
        <f>IF(AT73&gt;='V+G Rechnung'!$C$6,IF(AW73&gt;0,AW73/(AT73-AQ73+1),AV73/(AT73-AQ73+1)),0)</f>
        <v>0</v>
      </c>
    </row>
    <row r="74" spans="1:50" ht="13.5" customHeight="1">
      <c r="A74" s="58" t="str">
        <f t="shared" si="6"/>
        <v/>
      </c>
      <c r="B74" s="8"/>
      <c r="C74" s="8"/>
      <c r="D74" s="77"/>
      <c r="E74" s="70"/>
      <c r="F74" s="58"/>
      <c r="G74" s="58"/>
      <c r="H74" s="70"/>
      <c r="I74" s="59" t="str">
        <f>IF(OR(B74="",G74=""),"",IF(G74="Spindel",Parameter!$B$58,Parameter!$B$59))</f>
        <v/>
      </c>
      <c r="J74" s="58"/>
      <c r="K74" s="58">
        <f t="shared" si="0"/>
        <v>0</v>
      </c>
      <c r="L74" s="71" t="str">
        <f>IF(B74="","",IF(K74&gt;='V+G Rechnung'!$C$6,K74-'V+G Rechnung'!$C$6+1,""))</f>
        <v/>
      </c>
      <c r="M74" s="72"/>
      <c r="N74" s="73">
        <f t="shared" si="1"/>
        <v>0</v>
      </c>
      <c r="O74" s="73">
        <f>IF(K74&gt;='V+G Rechnung'!$C$6,N74/(K74-F74+1),0)</f>
        <v>0</v>
      </c>
      <c r="P74" s="59" t="b">
        <v>0</v>
      </c>
      <c r="Q74" s="58" t="str">
        <f>IF((P74=FALSE),"",IF(G74="Spindel",Parameter!$B$58,Parameter!$B$59))</f>
        <v/>
      </c>
      <c r="R74" s="58"/>
      <c r="S74" s="58">
        <f t="shared" si="2"/>
        <v>0</v>
      </c>
      <c r="T74" s="71" t="str">
        <f>IF(B74="","",IF(S74&gt;='V+G Rechnung'!$C$6,S74-'V+G Rechnung'!$C$6+1,""))</f>
        <v/>
      </c>
      <c r="U74" s="73">
        <f>IF((P74=FALSE),0,IF(G74="Spindel",Parameter!$C$58/10000*E74,Parameter!$C$59/10000*E74))</f>
        <v>0</v>
      </c>
      <c r="V74" s="74"/>
      <c r="W74" s="75">
        <f>IF(S74&gt;='V+G Rechnung'!$C$6,IF(OR(V74&gt;0,U74=""),V74/(S74-F74+1),U74/(S74-F74+1)),0)</f>
        <v>0</v>
      </c>
      <c r="X74" s="59" t="b">
        <v>0</v>
      </c>
      <c r="Y74" s="76"/>
      <c r="Z74" s="58" t="str">
        <f>IF(OR(X74=FALSE),"",IF(G74="Spindel",Parameter!$B$56,Parameter!$B$57))</f>
        <v/>
      </c>
      <c r="AA74" s="58"/>
      <c r="AB74" s="58">
        <f t="shared" si="3"/>
        <v>0</v>
      </c>
      <c r="AC74" s="71" t="str">
        <f>IF(X74=FALSE,"",IF(AB74&gt;='V+G Rechnung'!$C$6,AB74-'V+G Rechnung'!$C$6+1,""))</f>
        <v/>
      </c>
      <c r="AD74" s="73">
        <f>IF((X74=FALSE),0,IF(G74="Spindel",Parameter!$C$56/10000*E74,Parameter!$C$57/10000*E74))</f>
        <v>0</v>
      </c>
      <c r="AE74" s="74"/>
      <c r="AF74" s="73">
        <f>IF(AB74&gt;='V+G Rechnung'!$C$6,IF(AE74&gt;0,AE74/(AB74-Y74+1),AD74/(AB74-Y74+1)),0)</f>
        <v>0</v>
      </c>
      <c r="AG74" s="59" t="b">
        <v>0</v>
      </c>
      <c r="AH74" s="76"/>
      <c r="AI74" s="58" t="str">
        <f>IF((AG74=FALSE),"",Parameter!$B$54)</f>
        <v/>
      </c>
      <c r="AJ74" s="58"/>
      <c r="AK74" s="58">
        <f t="shared" si="4"/>
        <v>0</v>
      </c>
      <c r="AL74" s="71" t="str">
        <f>IF(AG74=FALSE,"",IF(AK74&gt;='V+G Rechnung'!$C$6,AK74-'V+G Rechnung'!$C$6+1,""))</f>
        <v/>
      </c>
      <c r="AM74" s="73">
        <f>IF((AG74=FALSE),0,Parameter!$C$54/10000*E74)</f>
        <v>0</v>
      </c>
      <c r="AN74" s="74"/>
      <c r="AO74" s="73">
        <f>IF(AK74&gt;='V+G Rechnung'!$C$6,IF(AN74&gt;0,AN74/(AK74-AH74+1),AM74/(AK74-AH74+1)),0)</f>
        <v>0</v>
      </c>
      <c r="AP74" s="59" t="b">
        <v>0</v>
      </c>
      <c r="AQ74" s="58"/>
      <c r="AR74" s="58" t="str">
        <f>IF((AP74=FALSE),"",Parameter!$B$55)</f>
        <v/>
      </c>
      <c r="AS74" s="58"/>
      <c r="AT74" s="58">
        <f t="shared" si="5"/>
        <v>0</v>
      </c>
      <c r="AU74" s="71" t="str">
        <f>IF(AP74=FALSE,"",IF(AT74&gt;='V+G Rechnung'!$C$6,AT74-'V+G Rechnung'!$C$6+1,""))</f>
        <v/>
      </c>
      <c r="AV74" s="73">
        <f>IF((AP74=FALSE),0,Parameter!$C$55/10000*E74)</f>
        <v>0</v>
      </c>
      <c r="AW74" s="74"/>
      <c r="AX74" s="75">
        <f>IF(AT74&gt;='V+G Rechnung'!$C$6,IF(AW74&gt;0,AW74/(AT74-AQ74+1),AV74/(AT74-AQ74+1)),0)</f>
        <v>0</v>
      </c>
    </row>
    <row r="75" spans="1:50" ht="13.5" customHeight="1">
      <c r="A75" s="58" t="str">
        <f t="shared" si="6"/>
        <v/>
      </c>
      <c r="B75" s="8"/>
      <c r="C75" s="8"/>
      <c r="D75" s="77"/>
      <c r="E75" s="70"/>
      <c r="F75" s="58"/>
      <c r="G75" s="58"/>
      <c r="H75" s="70"/>
      <c r="I75" s="59" t="str">
        <f>IF(OR(B75="",G75=""),"",IF(G75="Spindel",Parameter!$B$58,Parameter!$B$59))</f>
        <v/>
      </c>
      <c r="J75" s="58"/>
      <c r="K75" s="58">
        <f t="shared" si="0"/>
        <v>0</v>
      </c>
      <c r="L75" s="71" t="str">
        <f>IF(B75="","",IF(K75&gt;='V+G Rechnung'!$C$6,K75-'V+G Rechnung'!$C$6+1,""))</f>
        <v/>
      </c>
      <c r="M75" s="72"/>
      <c r="N75" s="73">
        <f t="shared" si="1"/>
        <v>0</v>
      </c>
      <c r="O75" s="73">
        <f>IF(K75&gt;='V+G Rechnung'!$C$6,N75/(K75-F75+1),0)</f>
        <v>0</v>
      </c>
      <c r="P75" s="59" t="b">
        <v>0</v>
      </c>
      <c r="Q75" s="58" t="str">
        <f>IF((P75=FALSE),"",IF(G75="Spindel",Parameter!$B$58,Parameter!$B$59))</f>
        <v/>
      </c>
      <c r="R75" s="58"/>
      <c r="S75" s="58">
        <f t="shared" si="2"/>
        <v>0</v>
      </c>
      <c r="T75" s="71" t="str">
        <f>IF(B75="","",IF(S75&gt;='V+G Rechnung'!$C$6,S75-'V+G Rechnung'!$C$6+1,""))</f>
        <v/>
      </c>
      <c r="U75" s="73">
        <f>IF((P75=FALSE),0,IF(G75="Spindel",Parameter!$C$58/10000*E75,Parameter!$C$59/10000*E75))</f>
        <v>0</v>
      </c>
      <c r="V75" s="74"/>
      <c r="W75" s="75">
        <f>IF(S75&gt;='V+G Rechnung'!$C$6,IF(OR(V75&gt;0,U75=""),V75/(S75-F75+1),U75/(S75-F75+1)),0)</f>
        <v>0</v>
      </c>
      <c r="X75" s="59" t="b">
        <v>0</v>
      </c>
      <c r="Y75" s="76"/>
      <c r="Z75" s="58" t="str">
        <f>IF(OR(X75=FALSE),"",IF(G75="Spindel",Parameter!$B$56,Parameter!$B$57))</f>
        <v/>
      </c>
      <c r="AA75" s="58"/>
      <c r="AB75" s="58">
        <f t="shared" si="3"/>
        <v>0</v>
      </c>
      <c r="AC75" s="71" t="str">
        <f>IF(X75=FALSE,"",IF(AB75&gt;='V+G Rechnung'!$C$6,AB75-'V+G Rechnung'!$C$6+1,""))</f>
        <v/>
      </c>
      <c r="AD75" s="73">
        <f>IF((X75=FALSE),0,IF(G75="Spindel",Parameter!$C$56/10000*E75,Parameter!$C$57/10000*E75))</f>
        <v>0</v>
      </c>
      <c r="AE75" s="74"/>
      <c r="AF75" s="73">
        <f>IF(AB75&gt;='V+G Rechnung'!$C$6,IF(AE75&gt;0,AE75/(AB75-Y75+1),AD75/(AB75-Y75+1)),0)</f>
        <v>0</v>
      </c>
      <c r="AG75" s="59" t="b">
        <v>0</v>
      </c>
      <c r="AH75" s="76"/>
      <c r="AI75" s="58" t="str">
        <f>IF((AG75=FALSE),"",Parameter!$B$54)</f>
        <v/>
      </c>
      <c r="AJ75" s="58"/>
      <c r="AK75" s="58">
        <f t="shared" si="4"/>
        <v>0</v>
      </c>
      <c r="AL75" s="71" t="str">
        <f>IF(AG75=FALSE,"",IF(AK75&gt;='V+G Rechnung'!$C$6,AK75-'V+G Rechnung'!$C$6+1,""))</f>
        <v/>
      </c>
      <c r="AM75" s="73">
        <f>IF((AG75=FALSE),0,Parameter!$C$54/10000*E75)</f>
        <v>0</v>
      </c>
      <c r="AN75" s="74"/>
      <c r="AO75" s="73">
        <f>IF(AK75&gt;='V+G Rechnung'!$C$6,IF(AN75&gt;0,AN75/(AK75-AH75+1),AM75/(AK75-AH75+1)),0)</f>
        <v>0</v>
      </c>
      <c r="AP75" s="59" t="b">
        <v>0</v>
      </c>
      <c r="AQ75" s="58"/>
      <c r="AR75" s="58" t="str">
        <f>IF((AP75=FALSE),"",Parameter!$B$55)</f>
        <v/>
      </c>
      <c r="AS75" s="58"/>
      <c r="AT75" s="58">
        <f t="shared" si="5"/>
        <v>0</v>
      </c>
      <c r="AU75" s="71" t="str">
        <f>IF(AP75=FALSE,"",IF(AT75&gt;='V+G Rechnung'!$C$6,AT75-'V+G Rechnung'!$C$6+1,""))</f>
        <v/>
      </c>
      <c r="AV75" s="73">
        <f>IF((AP75=FALSE),0,Parameter!$C$55/10000*E75)</f>
        <v>0</v>
      </c>
      <c r="AW75" s="74"/>
      <c r="AX75" s="75">
        <f>IF(AT75&gt;='V+G Rechnung'!$C$6,IF(AW75&gt;0,AW75/(AT75-AQ75+1),AV75/(AT75-AQ75+1)),0)</f>
        <v>0</v>
      </c>
    </row>
    <row r="76" spans="1:50" ht="13.5" customHeight="1">
      <c r="A76" s="58" t="str">
        <f t="shared" si="6"/>
        <v/>
      </c>
      <c r="B76" s="8"/>
      <c r="C76" s="8"/>
      <c r="D76" s="77"/>
      <c r="E76" s="70"/>
      <c r="F76" s="58"/>
      <c r="G76" s="58"/>
      <c r="H76" s="70"/>
      <c r="I76" s="59" t="str">
        <f>IF(OR(B76="",G76=""),"",IF(G76="Spindel",Parameter!$B$58,Parameter!$B$59))</f>
        <v/>
      </c>
      <c r="J76" s="58"/>
      <c r="K76" s="58">
        <f t="shared" si="0"/>
        <v>0</v>
      </c>
      <c r="L76" s="71" t="str">
        <f>IF(B76="","",IF(K76&gt;='V+G Rechnung'!$C$6,K76-'V+G Rechnung'!$C$6+1,""))</f>
        <v/>
      </c>
      <c r="M76" s="72"/>
      <c r="N76" s="73">
        <f t="shared" si="1"/>
        <v>0</v>
      </c>
      <c r="O76" s="73">
        <f>IF(K76&gt;='V+G Rechnung'!$C$6,N76/(K76-F76+1),0)</f>
        <v>0</v>
      </c>
      <c r="P76" s="59" t="b">
        <v>0</v>
      </c>
      <c r="Q76" s="58" t="str">
        <f>IF((P76=FALSE),"",IF(G76="Spindel",Parameter!$B$58,Parameter!$B$59))</f>
        <v/>
      </c>
      <c r="R76" s="58"/>
      <c r="S76" s="58">
        <f t="shared" si="2"/>
        <v>0</v>
      </c>
      <c r="T76" s="71" t="str">
        <f>IF(B76="","",IF(S76&gt;='V+G Rechnung'!$C$6,S76-'V+G Rechnung'!$C$6+1,""))</f>
        <v/>
      </c>
      <c r="U76" s="73">
        <f>IF((P76=FALSE),0,IF(G76="Spindel",Parameter!$C$58/10000*E76,Parameter!$C$59/10000*E76))</f>
        <v>0</v>
      </c>
      <c r="V76" s="74"/>
      <c r="W76" s="75">
        <f>IF(S76&gt;='V+G Rechnung'!$C$6,IF(OR(V76&gt;0,U76=""),V76/(S76-F76+1),U76/(S76-F76+1)),0)</f>
        <v>0</v>
      </c>
      <c r="X76" s="59" t="b">
        <v>0</v>
      </c>
      <c r="Y76" s="76"/>
      <c r="Z76" s="58" t="str">
        <f>IF(OR(X76=FALSE),"",IF(G76="Spindel",Parameter!$B$56,Parameter!$B$57))</f>
        <v/>
      </c>
      <c r="AA76" s="58"/>
      <c r="AB76" s="58">
        <f t="shared" si="3"/>
        <v>0</v>
      </c>
      <c r="AC76" s="71" t="str">
        <f>IF(X76=FALSE,"",IF(AB76&gt;='V+G Rechnung'!$C$6,AB76-'V+G Rechnung'!$C$6+1,""))</f>
        <v/>
      </c>
      <c r="AD76" s="73">
        <f>IF((X76=FALSE),0,IF(G76="Spindel",Parameter!$C$56/10000*E76,Parameter!$C$57/10000*E76))</f>
        <v>0</v>
      </c>
      <c r="AE76" s="74"/>
      <c r="AF76" s="73">
        <f>IF(AB76&gt;='V+G Rechnung'!$C$6,IF(AE76&gt;0,AE76/(AB76-Y76+1),AD76/(AB76-Y76+1)),0)</f>
        <v>0</v>
      </c>
      <c r="AG76" s="59" t="b">
        <v>0</v>
      </c>
      <c r="AH76" s="76"/>
      <c r="AI76" s="58" t="str">
        <f>IF((AG76=FALSE),"",Parameter!$B$54)</f>
        <v/>
      </c>
      <c r="AJ76" s="58"/>
      <c r="AK76" s="58">
        <f t="shared" si="4"/>
        <v>0</v>
      </c>
      <c r="AL76" s="71" t="str">
        <f>IF(AG76=FALSE,"",IF(AK76&gt;='V+G Rechnung'!$C$6,AK76-'V+G Rechnung'!$C$6+1,""))</f>
        <v/>
      </c>
      <c r="AM76" s="73">
        <f>IF((AG76=FALSE),0,Parameter!$C$54/10000*E76)</f>
        <v>0</v>
      </c>
      <c r="AN76" s="74"/>
      <c r="AO76" s="73">
        <f>IF(AK76&gt;='V+G Rechnung'!$C$6,IF(AN76&gt;0,AN76/(AK76-AH76+1),AM76/(AK76-AH76+1)),0)</f>
        <v>0</v>
      </c>
      <c r="AP76" s="59" t="b">
        <v>0</v>
      </c>
      <c r="AQ76" s="58"/>
      <c r="AR76" s="58" t="str">
        <f>IF((AP76=FALSE),"",Parameter!$B$55)</f>
        <v/>
      </c>
      <c r="AS76" s="58"/>
      <c r="AT76" s="58">
        <f t="shared" si="5"/>
        <v>0</v>
      </c>
      <c r="AU76" s="71" t="str">
        <f>IF(AP76=FALSE,"",IF(AT76&gt;='V+G Rechnung'!$C$6,AT76-'V+G Rechnung'!$C$6+1,""))</f>
        <v/>
      </c>
      <c r="AV76" s="73">
        <f>IF((AP76=FALSE),0,Parameter!$C$55/10000*E76)</f>
        <v>0</v>
      </c>
      <c r="AW76" s="74"/>
      <c r="AX76" s="75">
        <f>IF(AT76&gt;='V+G Rechnung'!$C$6,IF(AW76&gt;0,AW76/(AT76-AQ76+1),AV76/(AT76-AQ76+1)),0)</f>
        <v>0</v>
      </c>
    </row>
    <row r="77" spans="1:50" ht="13.5" customHeight="1">
      <c r="A77" s="58" t="str">
        <f t="shared" si="6"/>
        <v/>
      </c>
      <c r="B77" s="8"/>
      <c r="C77" s="8"/>
      <c r="D77" s="77"/>
      <c r="E77" s="70"/>
      <c r="F77" s="58"/>
      <c r="G77" s="58"/>
      <c r="H77" s="70"/>
      <c r="I77" s="59" t="str">
        <f>IF(OR(B77="",G77=""),"",IF(G77="Spindel",Parameter!$B$58,Parameter!$B$59))</f>
        <v/>
      </c>
      <c r="J77" s="58"/>
      <c r="K77" s="58">
        <f t="shared" si="0"/>
        <v>0</v>
      </c>
      <c r="L77" s="71" t="str">
        <f>IF(B77="","",IF(K77&gt;='V+G Rechnung'!$C$6,K77-'V+G Rechnung'!$C$6+1,""))</f>
        <v/>
      </c>
      <c r="M77" s="72"/>
      <c r="N77" s="73">
        <f t="shared" si="1"/>
        <v>0</v>
      </c>
      <c r="O77" s="73">
        <f>IF(K77&gt;='V+G Rechnung'!$C$6,N77/(K77-F77+1),0)</f>
        <v>0</v>
      </c>
      <c r="P77" s="59" t="b">
        <v>0</v>
      </c>
      <c r="Q77" s="58" t="str">
        <f>IF((P77=FALSE),"",IF(G77="Spindel",Parameter!$B$58,Parameter!$B$59))</f>
        <v/>
      </c>
      <c r="R77" s="58"/>
      <c r="S77" s="58">
        <f t="shared" si="2"/>
        <v>0</v>
      </c>
      <c r="T77" s="71" t="str">
        <f>IF(B77="","",IF(S77&gt;='V+G Rechnung'!$C$6,S77-'V+G Rechnung'!$C$6+1,""))</f>
        <v/>
      </c>
      <c r="U77" s="73">
        <f>IF((P77=FALSE),0,IF(G77="Spindel",Parameter!$C$58/10000*E77,Parameter!$C$59/10000*E77))</f>
        <v>0</v>
      </c>
      <c r="V77" s="74"/>
      <c r="W77" s="75">
        <f>IF(S77&gt;='V+G Rechnung'!$C$6,IF(OR(V77&gt;0,U77=""),V77/(S77-F77+1),U77/(S77-F77+1)),0)</f>
        <v>0</v>
      </c>
      <c r="X77" s="59" t="b">
        <v>0</v>
      </c>
      <c r="Y77" s="76"/>
      <c r="Z77" s="58" t="str">
        <f>IF(OR(X77=FALSE),"",IF(G77="Spindel",Parameter!$B$56,Parameter!$B$57))</f>
        <v/>
      </c>
      <c r="AA77" s="58"/>
      <c r="AB77" s="58">
        <f t="shared" si="3"/>
        <v>0</v>
      </c>
      <c r="AC77" s="71" t="str">
        <f>IF(X77=FALSE,"",IF(AB77&gt;='V+G Rechnung'!$C$6,AB77-'V+G Rechnung'!$C$6+1,""))</f>
        <v/>
      </c>
      <c r="AD77" s="73">
        <f>IF((X77=FALSE),0,IF(G77="Spindel",Parameter!$C$56/10000*E77,Parameter!$C$57/10000*E77))</f>
        <v>0</v>
      </c>
      <c r="AE77" s="74"/>
      <c r="AF77" s="73">
        <f>IF(AB77&gt;='V+G Rechnung'!$C$6,IF(AE77&gt;0,AE77/(AB77-Y77+1),AD77/(AB77-Y77+1)),0)</f>
        <v>0</v>
      </c>
      <c r="AG77" s="59" t="b">
        <v>0</v>
      </c>
      <c r="AH77" s="76"/>
      <c r="AI77" s="58" t="str">
        <f>IF((AG77=FALSE),"",Parameter!$B$54)</f>
        <v/>
      </c>
      <c r="AJ77" s="58"/>
      <c r="AK77" s="58">
        <f t="shared" si="4"/>
        <v>0</v>
      </c>
      <c r="AL77" s="71" t="str">
        <f>IF(AG77=FALSE,"",IF(AK77&gt;='V+G Rechnung'!$C$6,AK77-'V+G Rechnung'!$C$6+1,""))</f>
        <v/>
      </c>
      <c r="AM77" s="73">
        <f>IF((AG77=FALSE),0,Parameter!$C$54/10000*E77)</f>
        <v>0</v>
      </c>
      <c r="AN77" s="74"/>
      <c r="AO77" s="73">
        <f>IF(AK77&gt;='V+G Rechnung'!$C$6,IF(AN77&gt;0,AN77/(AK77-AH77+1),AM77/(AK77-AH77+1)),0)</f>
        <v>0</v>
      </c>
      <c r="AP77" s="59" t="b">
        <v>0</v>
      </c>
      <c r="AQ77" s="58"/>
      <c r="AR77" s="58" t="str">
        <f>IF((AP77=FALSE),"",Parameter!$B$55)</f>
        <v/>
      </c>
      <c r="AS77" s="58"/>
      <c r="AT77" s="58">
        <f t="shared" si="5"/>
        <v>0</v>
      </c>
      <c r="AU77" s="71" t="str">
        <f>IF(AP77=FALSE,"",IF(AT77&gt;='V+G Rechnung'!$C$6,AT77-'V+G Rechnung'!$C$6+1,""))</f>
        <v/>
      </c>
      <c r="AV77" s="73">
        <f>IF((AP77=FALSE),0,Parameter!$C$55/10000*E77)</f>
        <v>0</v>
      </c>
      <c r="AW77" s="74"/>
      <c r="AX77" s="75">
        <f>IF(AT77&gt;='V+G Rechnung'!$C$6,IF(AW77&gt;0,AW77/(AT77-AQ77+1),AV77/(AT77-AQ77+1)),0)</f>
        <v>0</v>
      </c>
    </row>
    <row r="78" spans="1:50" ht="13.5" customHeight="1">
      <c r="A78" s="58" t="str">
        <f t="shared" si="6"/>
        <v/>
      </c>
      <c r="B78" s="8"/>
      <c r="C78" s="8"/>
      <c r="D78" s="77"/>
      <c r="E78" s="70"/>
      <c r="F78" s="58"/>
      <c r="G78" s="58"/>
      <c r="H78" s="70"/>
      <c r="I78" s="59" t="str">
        <f>IF(OR(B78="",G78=""),"",IF(G78="Spindel",Parameter!$B$58,Parameter!$B$59))</f>
        <v/>
      </c>
      <c r="J78" s="58"/>
      <c r="K78" s="58">
        <f t="shared" si="0"/>
        <v>0</v>
      </c>
      <c r="L78" s="71" t="str">
        <f>IF(B78="","",IF(K78&gt;='V+G Rechnung'!$C$6,K78-'V+G Rechnung'!$C$6+1,""))</f>
        <v/>
      </c>
      <c r="M78" s="72"/>
      <c r="N78" s="73">
        <f t="shared" si="1"/>
        <v>0</v>
      </c>
      <c r="O78" s="73">
        <f>IF(K78&gt;='V+G Rechnung'!$C$6,N78/(K78-F78+1),0)</f>
        <v>0</v>
      </c>
      <c r="P78" s="59" t="b">
        <v>0</v>
      </c>
      <c r="Q78" s="58" t="str">
        <f>IF((P78=FALSE),"",IF(G78="Spindel",Parameter!$B$58,Parameter!$B$59))</f>
        <v/>
      </c>
      <c r="R78" s="58"/>
      <c r="S78" s="58">
        <f t="shared" si="2"/>
        <v>0</v>
      </c>
      <c r="T78" s="71" t="str">
        <f>IF(B78="","",IF(S78&gt;='V+G Rechnung'!$C$6,S78-'V+G Rechnung'!$C$6+1,""))</f>
        <v/>
      </c>
      <c r="U78" s="73">
        <f>IF((P78=FALSE),0,IF(G78="Spindel",Parameter!$C$58/10000*E78,Parameter!$C$59/10000*E78))</f>
        <v>0</v>
      </c>
      <c r="V78" s="74"/>
      <c r="W78" s="75">
        <f>IF(S78&gt;='V+G Rechnung'!$C$6,IF(OR(V78&gt;0,U78=""),V78/(S78-F78+1),U78/(S78-F78+1)),0)</f>
        <v>0</v>
      </c>
      <c r="X78" s="59" t="b">
        <v>0</v>
      </c>
      <c r="Y78" s="76"/>
      <c r="Z78" s="58" t="str">
        <f>IF(OR(X78=FALSE),"",IF(G78="Spindel",Parameter!$B$56,Parameter!$B$57))</f>
        <v/>
      </c>
      <c r="AA78" s="58"/>
      <c r="AB78" s="58">
        <f t="shared" si="3"/>
        <v>0</v>
      </c>
      <c r="AC78" s="71" t="str">
        <f>IF(X78=FALSE,"",IF(AB78&gt;='V+G Rechnung'!$C$6,AB78-'V+G Rechnung'!$C$6+1,""))</f>
        <v/>
      </c>
      <c r="AD78" s="73">
        <f>IF((X78=FALSE),0,IF(G78="Spindel",Parameter!$C$56/10000*E78,Parameter!$C$57/10000*E78))</f>
        <v>0</v>
      </c>
      <c r="AE78" s="74"/>
      <c r="AF78" s="73">
        <f>IF(AB78&gt;='V+G Rechnung'!$C$6,IF(AE78&gt;0,AE78/(AB78-Y78+1),AD78/(AB78-Y78+1)),0)</f>
        <v>0</v>
      </c>
      <c r="AG78" s="59" t="b">
        <v>0</v>
      </c>
      <c r="AH78" s="76"/>
      <c r="AI78" s="58" t="str">
        <f>IF((AG78=FALSE),"",Parameter!$B$54)</f>
        <v/>
      </c>
      <c r="AJ78" s="58"/>
      <c r="AK78" s="58">
        <f t="shared" si="4"/>
        <v>0</v>
      </c>
      <c r="AL78" s="71" t="str">
        <f>IF(AG78=FALSE,"",IF(AK78&gt;='V+G Rechnung'!$C$6,AK78-'V+G Rechnung'!$C$6+1,""))</f>
        <v/>
      </c>
      <c r="AM78" s="73">
        <f>IF((AG78=FALSE),0,Parameter!$C$54/10000*E78)</f>
        <v>0</v>
      </c>
      <c r="AN78" s="74"/>
      <c r="AO78" s="73">
        <f>IF(AK78&gt;='V+G Rechnung'!$C$6,IF(AN78&gt;0,AN78/(AK78-AH78+1),AM78/(AK78-AH78+1)),0)</f>
        <v>0</v>
      </c>
      <c r="AP78" s="59" t="b">
        <v>0</v>
      </c>
      <c r="AQ78" s="58"/>
      <c r="AR78" s="58" t="str">
        <f>IF((AP78=FALSE),"",Parameter!$B$55)</f>
        <v/>
      </c>
      <c r="AS78" s="58"/>
      <c r="AT78" s="58">
        <f t="shared" si="5"/>
        <v>0</v>
      </c>
      <c r="AU78" s="71" t="str">
        <f>IF(AP78=FALSE,"",IF(AT78&gt;='V+G Rechnung'!$C$6,AT78-'V+G Rechnung'!$C$6+1,""))</f>
        <v/>
      </c>
      <c r="AV78" s="73">
        <f>IF((AP78=FALSE),0,Parameter!$C$55/10000*E78)</f>
        <v>0</v>
      </c>
      <c r="AW78" s="74"/>
      <c r="AX78" s="75">
        <f>IF(AT78&gt;='V+G Rechnung'!$C$6,IF(AW78&gt;0,AW78/(AT78-AQ78+1),AV78/(AT78-AQ78+1)),0)</f>
        <v>0</v>
      </c>
    </row>
    <row r="79" spans="1:50" ht="13.5" customHeight="1">
      <c r="A79" s="58" t="str">
        <f t="shared" si="6"/>
        <v/>
      </c>
      <c r="B79" s="8"/>
      <c r="C79" s="8"/>
      <c r="D79" s="77"/>
      <c r="E79" s="70"/>
      <c r="F79" s="58"/>
      <c r="G79" s="58"/>
      <c r="H79" s="70"/>
      <c r="I79" s="59" t="str">
        <f>IF(OR(B79="",G79=""),"",IF(G79="Spindel",Parameter!$B$58,Parameter!$B$59))</f>
        <v/>
      </c>
      <c r="J79" s="58"/>
      <c r="K79" s="58">
        <f t="shared" si="0"/>
        <v>0</v>
      </c>
      <c r="L79" s="71" t="str">
        <f>IF(B79="","",IF(K79&gt;='V+G Rechnung'!$C$6,K79-'V+G Rechnung'!$C$6+1,""))</f>
        <v/>
      </c>
      <c r="M79" s="72"/>
      <c r="N79" s="73">
        <f t="shared" si="1"/>
        <v>0</v>
      </c>
      <c r="O79" s="73">
        <f>IF(K79&gt;='V+G Rechnung'!$C$6,N79/(K79-F79+1),0)</f>
        <v>0</v>
      </c>
      <c r="P79" s="59" t="b">
        <v>0</v>
      </c>
      <c r="Q79" s="58" t="str">
        <f>IF((P79=FALSE),"",IF(G79="Spindel",Parameter!$B$58,Parameter!$B$59))</f>
        <v/>
      </c>
      <c r="R79" s="58"/>
      <c r="S79" s="58">
        <f t="shared" si="2"/>
        <v>0</v>
      </c>
      <c r="T79" s="71" t="str">
        <f>IF(B79="","",IF(S79&gt;='V+G Rechnung'!$C$6,S79-'V+G Rechnung'!$C$6+1,""))</f>
        <v/>
      </c>
      <c r="U79" s="73">
        <f>IF((P79=FALSE),0,IF(G79="Spindel",Parameter!$C$58/10000*E79,Parameter!$C$59/10000*E79))</f>
        <v>0</v>
      </c>
      <c r="V79" s="74"/>
      <c r="W79" s="75">
        <f>IF(S79&gt;='V+G Rechnung'!$C$6,IF(OR(V79&gt;0,U79=""),V79/(S79-F79+1),U79/(S79-F79+1)),0)</f>
        <v>0</v>
      </c>
      <c r="X79" s="59" t="b">
        <v>0</v>
      </c>
      <c r="Y79" s="76"/>
      <c r="Z79" s="58" t="str">
        <f>IF(OR(X79=FALSE),"",IF(G79="Spindel",Parameter!$B$56,Parameter!$B$57))</f>
        <v/>
      </c>
      <c r="AA79" s="58"/>
      <c r="AB79" s="58">
        <f t="shared" si="3"/>
        <v>0</v>
      </c>
      <c r="AC79" s="71" t="str">
        <f>IF(X79=FALSE,"",IF(AB79&gt;='V+G Rechnung'!$C$6,AB79-'V+G Rechnung'!$C$6+1,""))</f>
        <v/>
      </c>
      <c r="AD79" s="73">
        <f>IF((X79=FALSE),0,IF(G79="Spindel",Parameter!$C$56/10000*E79,Parameter!$C$57/10000*E79))</f>
        <v>0</v>
      </c>
      <c r="AE79" s="74"/>
      <c r="AF79" s="73">
        <f>IF(AB79&gt;='V+G Rechnung'!$C$6,IF(AE79&gt;0,AE79/(AB79-Y79+1),AD79/(AB79-Y79+1)),0)</f>
        <v>0</v>
      </c>
      <c r="AG79" s="59" t="b">
        <v>0</v>
      </c>
      <c r="AH79" s="76"/>
      <c r="AI79" s="58" t="str">
        <f>IF((AG79=FALSE),"",Parameter!$B$54)</f>
        <v/>
      </c>
      <c r="AJ79" s="58"/>
      <c r="AK79" s="58">
        <f t="shared" si="4"/>
        <v>0</v>
      </c>
      <c r="AL79" s="71" t="str">
        <f>IF(AG79=FALSE,"",IF(AK79&gt;='V+G Rechnung'!$C$6,AK79-'V+G Rechnung'!$C$6+1,""))</f>
        <v/>
      </c>
      <c r="AM79" s="73">
        <f>IF((AG79=FALSE),0,Parameter!$C$54/10000*E79)</f>
        <v>0</v>
      </c>
      <c r="AN79" s="74"/>
      <c r="AO79" s="73">
        <f>IF(AK79&gt;='V+G Rechnung'!$C$6,IF(AN79&gt;0,AN79/(AK79-AH79+1),AM79/(AK79-AH79+1)),0)</f>
        <v>0</v>
      </c>
      <c r="AP79" s="59" t="b">
        <v>0</v>
      </c>
      <c r="AQ79" s="58"/>
      <c r="AR79" s="58" t="str">
        <f>IF((AP79=FALSE),"",Parameter!$B$55)</f>
        <v/>
      </c>
      <c r="AS79" s="58"/>
      <c r="AT79" s="58">
        <f t="shared" si="5"/>
        <v>0</v>
      </c>
      <c r="AU79" s="71" t="str">
        <f>IF(AP79=FALSE,"",IF(AT79&gt;='V+G Rechnung'!$C$6,AT79-'V+G Rechnung'!$C$6+1,""))</f>
        <v/>
      </c>
      <c r="AV79" s="73">
        <f>IF((AP79=FALSE),0,Parameter!$C$55/10000*E79)</f>
        <v>0</v>
      </c>
      <c r="AW79" s="74"/>
      <c r="AX79" s="75">
        <f>IF(AT79&gt;='V+G Rechnung'!$C$6,IF(AW79&gt;0,AW79/(AT79-AQ79+1),AV79/(AT79-AQ79+1)),0)</f>
        <v>0</v>
      </c>
    </row>
    <row r="80" spans="1:50" ht="13.5" customHeight="1">
      <c r="A80" s="58" t="str">
        <f t="shared" si="6"/>
        <v/>
      </c>
      <c r="B80" s="8"/>
      <c r="C80" s="8"/>
      <c r="D80" s="77"/>
      <c r="E80" s="70"/>
      <c r="F80" s="58"/>
      <c r="G80" s="58"/>
      <c r="H80" s="70"/>
      <c r="I80" s="59" t="str">
        <f>IF(OR(B80="",G80=""),"",IF(G80="Spindel",Parameter!$B$58,Parameter!$B$59))</f>
        <v/>
      </c>
      <c r="J80" s="58"/>
      <c r="K80" s="58">
        <f t="shared" si="0"/>
        <v>0</v>
      </c>
      <c r="L80" s="71" t="str">
        <f>IF(B80="","",IF(K80&gt;='V+G Rechnung'!$C$6,K80-'V+G Rechnung'!$C$6+1,""))</f>
        <v/>
      </c>
      <c r="M80" s="72"/>
      <c r="N80" s="73">
        <f t="shared" si="1"/>
        <v>0</v>
      </c>
      <c r="O80" s="73">
        <f>IF(K80&gt;='V+G Rechnung'!$C$6,N80/(K80-F80+1),0)</f>
        <v>0</v>
      </c>
      <c r="P80" s="59" t="b">
        <v>0</v>
      </c>
      <c r="Q80" s="58" t="str">
        <f>IF((P80=FALSE),"",IF(G80="Spindel",Parameter!$B$58,Parameter!$B$59))</f>
        <v/>
      </c>
      <c r="R80" s="58"/>
      <c r="S80" s="58">
        <f t="shared" si="2"/>
        <v>0</v>
      </c>
      <c r="T80" s="71" t="str">
        <f>IF(B80="","",IF(S80&gt;='V+G Rechnung'!$C$6,S80-'V+G Rechnung'!$C$6+1,""))</f>
        <v/>
      </c>
      <c r="U80" s="73">
        <f>IF((P80=FALSE),0,IF(G80="Spindel",Parameter!$C$58/10000*E80,Parameter!$C$59/10000*E80))</f>
        <v>0</v>
      </c>
      <c r="V80" s="74"/>
      <c r="W80" s="75">
        <f>IF(S80&gt;='V+G Rechnung'!$C$6,IF(OR(V80&gt;0,U80=""),V80/(S80-F80+1),U80/(S80-F80+1)),0)</f>
        <v>0</v>
      </c>
      <c r="X80" s="59" t="b">
        <v>0</v>
      </c>
      <c r="Y80" s="76"/>
      <c r="Z80" s="58" t="str">
        <f>IF(OR(X80=FALSE),"",IF(G80="Spindel",Parameter!$B$56,Parameter!$B$57))</f>
        <v/>
      </c>
      <c r="AA80" s="58"/>
      <c r="AB80" s="58">
        <f t="shared" si="3"/>
        <v>0</v>
      </c>
      <c r="AC80" s="71" t="str">
        <f>IF(X80=FALSE,"",IF(AB80&gt;='V+G Rechnung'!$C$6,AB80-'V+G Rechnung'!$C$6+1,""))</f>
        <v/>
      </c>
      <c r="AD80" s="73">
        <f>IF((X80=FALSE),0,IF(G80="Spindel",Parameter!$C$56/10000*E80,Parameter!$C$57/10000*E80))</f>
        <v>0</v>
      </c>
      <c r="AE80" s="74"/>
      <c r="AF80" s="73">
        <f>IF(AB80&gt;='V+G Rechnung'!$C$6,IF(AE80&gt;0,AE80/(AB80-Y80+1),AD80/(AB80-Y80+1)),0)</f>
        <v>0</v>
      </c>
      <c r="AG80" s="59" t="b">
        <v>0</v>
      </c>
      <c r="AH80" s="76"/>
      <c r="AI80" s="58" t="str">
        <f>IF((AG80=FALSE),"",Parameter!$B$54)</f>
        <v/>
      </c>
      <c r="AJ80" s="58"/>
      <c r="AK80" s="58">
        <f t="shared" si="4"/>
        <v>0</v>
      </c>
      <c r="AL80" s="71" t="str">
        <f>IF(AG80=FALSE,"",IF(AK80&gt;='V+G Rechnung'!$C$6,AK80-'V+G Rechnung'!$C$6+1,""))</f>
        <v/>
      </c>
      <c r="AM80" s="73">
        <f>IF((AG80=FALSE),0,Parameter!$C$54/10000*E80)</f>
        <v>0</v>
      </c>
      <c r="AN80" s="74"/>
      <c r="AO80" s="73">
        <f>IF(AK80&gt;='V+G Rechnung'!$C$6,IF(AN80&gt;0,AN80/(AK80-AH80+1),AM80/(AK80-AH80+1)),0)</f>
        <v>0</v>
      </c>
      <c r="AP80" s="59" t="b">
        <v>0</v>
      </c>
      <c r="AQ80" s="58"/>
      <c r="AR80" s="58" t="str">
        <f>IF((AP80=FALSE),"",Parameter!$B$55)</f>
        <v/>
      </c>
      <c r="AS80" s="58"/>
      <c r="AT80" s="58">
        <f t="shared" si="5"/>
        <v>0</v>
      </c>
      <c r="AU80" s="71" t="str">
        <f>IF(AP80=FALSE,"",IF(AT80&gt;='V+G Rechnung'!$C$6,AT80-'V+G Rechnung'!$C$6+1,""))</f>
        <v/>
      </c>
      <c r="AV80" s="73">
        <f>IF((AP80=FALSE),0,Parameter!$C$55/10000*E80)</f>
        <v>0</v>
      </c>
      <c r="AW80" s="74"/>
      <c r="AX80" s="75">
        <f>IF(AT80&gt;='V+G Rechnung'!$C$6,IF(AW80&gt;0,AW80/(AT80-AQ80+1),AV80/(AT80-AQ80+1)),0)</f>
        <v>0</v>
      </c>
    </row>
    <row r="81" spans="1:50" ht="13.5" customHeight="1">
      <c r="A81" s="58" t="str">
        <f t="shared" si="6"/>
        <v/>
      </c>
      <c r="B81" s="8"/>
      <c r="C81" s="8"/>
      <c r="D81" s="77"/>
      <c r="E81" s="70"/>
      <c r="F81" s="58"/>
      <c r="G81" s="58"/>
      <c r="H81" s="70"/>
      <c r="I81" s="59" t="str">
        <f>IF(OR(B81="",G81=""),"",IF(G81="Spindel",Parameter!$B$58,Parameter!$B$59))</f>
        <v/>
      </c>
      <c r="J81" s="58"/>
      <c r="K81" s="58">
        <f t="shared" si="0"/>
        <v>0</v>
      </c>
      <c r="L81" s="71" t="str">
        <f>IF(B81="","",IF(K81&gt;='V+G Rechnung'!$C$6,K81-'V+G Rechnung'!$C$6+1,""))</f>
        <v/>
      </c>
      <c r="M81" s="72"/>
      <c r="N81" s="73">
        <f t="shared" si="1"/>
        <v>0</v>
      </c>
      <c r="O81" s="73">
        <f>IF(K81&gt;='V+G Rechnung'!$C$6,N81/(K81-F81+1),0)</f>
        <v>0</v>
      </c>
      <c r="P81" s="59" t="b">
        <v>0</v>
      </c>
      <c r="Q81" s="58" t="str">
        <f>IF((P81=FALSE),"",IF(G81="Spindel",Parameter!$B$58,Parameter!$B$59))</f>
        <v/>
      </c>
      <c r="R81" s="58"/>
      <c r="S81" s="58">
        <f t="shared" si="2"/>
        <v>0</v>
      </c>
      <c r="T81" s="71" t="str">
        <f>IF(B81="","",IF(S81&gt;='V+G Rechnung'!$C$6,S81-'V+G Rechnung'!$C$6+1,""))</f>
        <v/>
      </c>
      <c r="U81" s="73">
        <f>IF((P81=FALSE),0,IF(G81="Spindel",Parameter!$C$58/10000*E81,Parameter!$C$59/10000*E81))</f>
        <v>0</v>
      </c>
      <c r="V81" s="74"/>
      <c r="W81" s="75">
        <f>IF(S81&gt;='V+G Rechnung'!$C$6,IF(OR(V81&gt;0,U81=""),V81/(S81-F81+1),U81/(S81-F81+1)),0)</f>
        <v>0</v>
      </c>
      <c r="X81" s="59" t="b">
        <v>0</v>
      </c>
      <c r="Y81" s="76"/>
      <c r="Z81" s="58" t="str">
        <f>IF(OR(X81=FALSE),"",IF(G81="Spindel",Parameter!$B$56,Parameter!$B$57))</f>
        <v/>
      </c>
      <c r="AA81" s="58"/>
      <c r="AB81" s="58">
        <f t="shared" si="3"/>
        <v>0</v>
      </c>
      <c r="AC81" s="71" t="str">
        <f>IF(X81=FALSE,"",IF(AB81&gt;='V+G Rechnung'!$C$6,AB81-'V+G Rechnung'!$C$6+1,""))</f>
        <v/>
      </c>
      <c r="AD81" s="73">
        <f>IF((X81=FALSE),0,IF(G81="Spindel",Parameter!$C$56/10000*E81,Parameter!$C$57/10000*E81))</f>
        <v>0</v>
      </c>
      <c r="AE81" s="74"/>
      <c r="AF81" s="73">
        <f>IF(AB81&gt;='V+G Rechnung'!$C$6,IF(AE81&gt;0,AE81/(AB81-Y81+1),AD81/(AB81-Y81+1)),0)</f>
        <v>0</v>
      </c>
      <c r="AG81" s="59" t="b">
        <v>0</v>
      </c>
      <c r="AH81" s="76"/>
      <c r="AI81" s="58" t="str">
        <f>IF((AG81=FALSE),"",Parameter!$B$54)</f>
        <v/>
      </c>
      <c r="AJ81" s="58"/>
      <c r="AK81" s="58">
        <f t="shared" si="4"/>
        <v>0</v>
      </c>
      <c r="AL81" s="71" t="str">
        <f>IF(AG81=FALSE,"",IF(AK81&gt;='V+G Rechnung'!$C$6,AK81-'V+G Rechnung'!$C$6+1,""))</f>
        <v/>
      </c>
      <c r="AM81" s="73">
        <f>IF((AG81=FALSE),0,Parameter!$C$54/10000*E81)</f>
        <v>0</v>
      </c>
      <c r="AN81" s="74"/>
      <c r="AO81" s="73">
        <f>IF(AK81&gt;='V+G Rechnung'!$C$6,IF(AN81&gt;0,AN81/(AK81-AH81+1),AM81/(AK81-AH81+1)),0)</f>
        <v>0</v>
      </c>
      <c r="AP81" s="59" t="b">
        <v>0</v>
      </c>
      <c r="AQ81" s="58"/>
      <c r="AR81" s="58" t="str">
        <f>IF((AP81=FALSE),"",Parameter!$B$55)</f>
        <v/>
      </c>
      <c r="AS81" s="58"/>
      <c r="AT81" s="58">
        <f t="shared" si="5"/>
        <v>0</v>
      </c>
      <c r="AU81" s="71" t="str">
        <f>IF(AP81=FALSE,"",IF(AT81&gt;='V+G Rechnung'!$C$6,AT81-'V+G Rechnung'!$C$6+1,""))</f>
        <v/>
      </c>
      <c r="AV81" s="73">
        <f>IF((AP81=FALSE),0,Parameter!$C$55/10000*E81)</f>
        <v>0</v>
      </c>
      <c r="AW81" s="74"/>
      <c r="AX81" s="75">
        <f>IF(AT81&gt;='V+G Rechnung'!$C$6,IF(AW81&gt;0,AW81/(AT81-AQ81+1),AV81/(AT81-AQ81+1)),0)</f>
        <v>0</v>
      </c>
    </row>
    <row r="82" spans="1:50" ht="13.5" customHeight="1">
      <c r="A82" s="58" t="str">
        <f t="shared" si="6"/>
        <v/>
      </c>
      <c r="B82" s="8"/>
      <c r="C82" s="8"/>
      <c r="D82" s="77"/>
      <c r="E82" s="70"/>
      <c r="F82" s="58"/>
      <c r="G82" s="58"/>
      <c r="H82" s="70"/>
      <c r="I82" s="59" t="str">
        <f>IF(OR(B82="",G82=""),"",IF(G82="Spindel",Parameter!$B$58,Parameter!$B$59))</f>
        <v/>
      </c>
      <c r="J82" s="58"/>
      <c r="K82" s="58">
        <f t="shared" si="0"/>
        <v>0</v>
      </c>
      <c r="L82" s="71" t="str">
        <f>IF(B82="","",IF(K82&gt;='V+G Rechnung'!$C$6,K82-'V+G Rechnung'!$C$6+1,""))</f>
        <v/>
      </c>
      <c r="M82" s="72"/>
      <c r="N82" s="73">
        <f t="shared" si="1"/>
        <v>0</v>
      </c>
      <c r="O82" s="73">
        <f>IF(K82&gt;='V+G Rechnung'!$C$6,N82/(K82-F82+1),0)</f>
        <v>0</v>
      </c>
      <c r="P82" s="59" t="b">
        <v>0</v>
      </c>
      <c r="Q82" s="58" t="str">
        <f>IF((P82=FALSE),"",IF(G82="Spindel",Parameter!$B$58,Parameter!$B$59))</f>
        <v/>
      </c>
      <c r="R82" s="58"/>
      <c r="S82" s="58">
        <f t="shared" si="2"/>
        <v>0</v>
      </c>
      <c r="T82" s="71" t="str">
        <f>IF(B82="","",IF(S82&gt;='V+G Rechnung'!$C$6,S82-'V+G Rechnung'!$C$6+1,""))</f>
        <v/>
      </c>
      <c r="U82" s="73">
        <f>IF((P82=FALSE),0,IF(G82="Spindel",Parameter!$C$58/10000*E82,Parameter!$C$59/10000*E82))</f>
        <v>0</v>
      </c>
      <c r="V82" s="74"/>
      <c r="W82" s="75">
        <f>IF(S82&gt;='V+G Rechnung'!$C$6,IF(OR(V82&gt;0,U82=""),V82/(S82-F82+1),U82/(S82-F82+1)),0)</f>
        <v>0</v>
      </c>
      <c r="X82" s="59" t="b">
        <v>0</v>
      </c>
      <c r="Y82" s="76"/>
      <c r="Z82" s="58" t="str">
        <f>IF(OR(X82=FALSE),"",IF(G82="Spindel",Parameter!$B$56,Parameter!$B$57))</f>
        <v/>
      </c>
      <c r="AA82" s="58"/>
      <c r="AB82" s="58">
        <f t="shared" si="3"/>
        <v>0</v>
      </c>
      <c r="AC82" s="71" t="str">
        <f>IF(X82=FALSE,"",IF(AB82&gt;='V+G Rechnung'!$C$6,AB82-'V+G Rechnung'!$C$6+1,""))</f>
        <v/>
      </c>
      <c r="AD82" s="73">
        <f>IF((X82=FALSE),0,IF(G82="Spindel",Parameter!$C$56/10000*E82,Parameter!$C$57/10000*E82))</f>
        <v>0</v>
      </c>
      <c r="AE82" s="74"/>
      <c r="AF82" s="73">
        <f>IF(AB82&gt;='V+G Rechnung'!$C$6,IF(AE82&gt;0,AE82/(AB82-Y82+1),AD82/(AB82-Y82+1)),0)</f>
        <v>0</v>
      </c>
      <c r="AG82" s="59" t="b">
        <v>0</v>
      </c>
      <c r="AH82" s="76"/>
      <c r="AI82" s="58" t="str">
        <f>IF((AG82=FALSE),"",Parameter!$B$54)</f>
        <v/>
      </c>
      <c r="AJ82" s="58"/>
      <c r="AK82" s="58">
        <f t="shared" si="4"/>
        <v>0</v>
      </c>
      <c r="AL82" s="71" t="str">
        <f>IF(AG82=FALSE,"",IF(AK82&gt;='V+G Rechnung'!$C$6,AK82-'V+G Rechnung'!$C$6+1,""))</f>
        <v/>
      </c>
      <c r="AM82" s="73">
        <f>IF((AG82=FALSE),0,Parameter!$C$54/10000*E82)</f>
        <v>0</v>
      </c>
      <c r="AN82" s="74"/>
      <c r="AO82" s="73">
        <f>IF(AK82&gt;='V+G Rechnung'!$C$6,IF(AN82&gt;0,AN82/(AK82-AH82+1),AM82/(AK82-AH82+1)),0)</f>
        <v>0</v>
      </c>
      <c r="AP82" s="59" t="b">
        <v>0</v>
      </c>
      <c r="AQ82" s="58"/>
      <c r="AR82" s="58" t="str">
        <f>IF((AP82=FALSE),"",Parameter!$B$55)</f>
        <v/>
      </c>
      <c r="AS82" s="58"/>
      <c r="AT82" s="58">
        <f t="shared" si="5"/>
        <v>0</v>
      </c>
      <c r="AU82" s="71" t="str">
        <f>IF(AP82=FALSE,"",IF(AT82&gt;='V+G Rechnung'!$C$6,AT82-'V+G Rechnung'!$C$6+1,""))</f>
        <v/>
      </c>
      <c r="AV82" s="73">
        <f>IF((AP82=FALSE),0,Parameter!$C$55/10000*E82)</f>
        <v>0</v>
      </c>
      <c r="AW82" s="74"/>
      <c r="AX82" s="75">
        <f>IF(AT82&gt;='V+G Rechnung'!$C$6,IF(AW82&gt;0,AW82/(AT82-AQ82+1),AV82/(AT82-AQ82+1)),0)</f>
        <v>0</v>
      </c>
    </row>
    <row r="83" spans="1:50" ht="13.5" customHeight="1">
      <c r="A83" s="58" t="str">
        <f t="shared" si="6"/>
        <v/>
      </c>
      <c r="B83" s="8"/>
      <c r="C83" s="8"/>
      <c r="D83" s="77"/>
      <c r="E83" s="70"/>
      <c r="F83" s="58"/>
      <c r="G83" s="58"/>
      <c r="H83" s="70"/>
      <c r="I83" s="59" t="str">
        <f>IF(OR(B83="",G83=""),"",IF(G83="Spindel",Parameter!$B$58,Parameter!$B$59))</f>
        <v/>
      </c>
      <c r="J83" s="58"/>
      <c r="K83" s="58">
        <f t="shared" si="0"/>
        <v>0</v>
      </c>
      <c r="L83" s="71" t="str">
        <f>IF(B83="","",IF(K83&gt;='V+G Rechnung'!$C$6,K83-'V+G Rechnung'!$C$6+1,""))</f>
        <v/>
      </c>
      <c r="M83" s="72"/>
      <c r="N83" s="73">
        <f t="shared" si="1"/>
        <v>0</v>
      </c>
      <c r="O83" s="73">
        <f>IF(K83&gt;='V+G Rechnung'!$C$6,N83/(K83-F83+1),0)</f>
        <v>0</v>
      </c>
      <c r="P83" s="59" t="b">
        <v>0</v>
      </c>
      <c r="Q83" s="58" t="str">
        <f>IF((P83=FALSE),"",IF(G83="Spindel",Parameter!$B$58,Parameter!$B$59))</f>
        <v/>
      </c>
      <c r="R83" s="58"/>
      <c r="S83" s="58">
        <f t="shared" si="2"/>
        <v>0</v>
      </c>
      <c r="T83" s="71" t="str">
        <f>IF(B83="","",IF(S83&gt;='V+G Rechnung'!$C$6,S83-'V+G Rechnung'!$C$6+1,""))</f>
        <v/>
      </c>
      <c r="U83" s="73">
        <f>IF((P83=FALSE),0,IF(G83="Spindel",Parameter!$C$58/10000*E83,Parameter!$C$59/10000*E83))</f>
        <v>0</v>
      </c>
      <c r="V83" s="74"/>
      <c r="W83" s="75">
        <f>IF(S83&gt;='V+G Rechnung'!$C$6,IF(OR(V83&gt;0,U83=""),V83/(S83-F83+1),U83/(S83-F83+1)),0)</f>
        <v>0</v>
      </c>
      <c r="X83" s="59" t="b">
        <v>0</v>
      </c>
      <c r="Y83" s="76"/>
      <c r="Z83" s="58" t="str">
        <f>IF(OR(X83=FALSE),"",IF(G83="Spindel",Parameter!$B$56,Parameter!$B$57))</f>
        <v/>
      </c>
      <c r="AA83" s="58"/>
      <c r="AB83" s="58">
        <f t="shared" si="3"/>
        <v>0</v>
      </c>
      <c r="AC83" s="71" t="str">
        <f>IF(X83=FALSE,"",IF(AB83&gt;='V+G Rechnung'!$C$6,AB83-'V+G Rechnung'!$C$6+1,""))</f>
        <v/>
      </c>
      <c r="AD83" s="73">
        <f>IF((X83=FALSE),0,IF(G83="Spindel",Parameter!$C$56/10000*E83,Parameter!$C$57/10000*E83))</f>
        <v>0</v>
      </c>
      <c r="AE83" s="74"/>
      <c r="AF83" s="73">
        <f>IF(AB83&gt;='V+G Rechnung'!$C$6,IF(AE83&gt;0,AE83/(AB83-Y83+1),AD83/(AB83-Y83+1)),0)</f>
        <v>0</v>
      </c>
      <c r="AG83" s="59" t="b">
        <v>0</v>
      </c>
      <c r="AH83" s="76"/>
      <c r="AI83" s="58" t="str">
        <f>IF((AG83=FALSE),"",Parameter!$B$54)</f>
        <v/>
      </c>
      <c r="AJ83" s="58"/>
      <c r="AK83" s="58">
        <f t="shared" si="4"/>
        <v>0</v>
      </c>
      <c r="AL83" s="71" t="str">
        <f>IF(AG83=FALSE,"",IF(AK83&gt;='V+G Rechnung'!$C$6,AK83-'V+G Rechnung'!$C$6+1,""))</f>
        <v/>
      </c>
      <c r="AM83" s="73">
        <f>IF((AG83=FALSE),0,Parameter!$C$54/10000*E83)</f>
        <v>0</v>
      </c>
      <c r="AN83" s="74"/>
      <c r="AO83" s="73">
        <f>IF(AK83&gt;='V+G Rechnung'!$C$6,IF(AN83&gt;0,AN83/(AK83-AH83+1),AM83/(AK83-AH83+1)),0)</f>
        <v>0</v>
      </c>
      <c r="AP83" s="59" t="b">
        <v>0</v>
      </c>
      <c r="AQ83" s="58"/>
      <c r="AR83" s="58" t="str">
        <f>IF((AP83=FALSE),"",Parameter!$B$55)</f>
        <v/>
      </c>
      <c r="AS83" s="58"/>
      <c r="AT83" s="58">
        <f t="shared" si="5"/>
        <v>0</v>
      </c>
      <c r="AU83" s="71" t="str">
        <f>IF(AP83=FALSE,"",IF(AT83&gt;='V+G Rechnung'!$C$6,AT83-'V+G Rechnung'!$C$6+1,""))</f>
        <v/>
      </c>
      <c r="AV83" s="73">
        <f>IF((AP83=FALSE),0,Parameter!$C$55/10000*E83)</f>
        <v>0</v>
      </c>
      <c r="AW83" s="74"/>
      <c r="AX83" s="75">
        <f>IF(AT83&gt;='V+G Rechnung'!$C$6,IF(AW83&gt;0,AW83/(AT83-AQ83+1),AV83/(AT83-AQ83+1)),0)</f>
        <v>0</v>
      </c>
    </row>
    <row r="84" spans="1:50" ht="13.5" customHeight="1">
      <c r="A84" s="58" t="str">
        <f t="shared" si="6"/>
        <v/>
      </c>
      <c r="B84" s="8"/>
      <c r="C84" s="8"/>
      <c r="D84" s="77"/>
      <c r="E84" s="70"/>
      <c r="F84" s="58"/>
      <c r="G84" s="58"/>
      <c r="H84" s="70"/>
      <c r="I84" s="59" t="str">
        <f>IF(OR(B84="",G84=""),"",IF(G84="Spindel",Parameter!$B$58,Parameter!$B$59))</f>
        <v/>
      </c>
      <c r="J84" s="58"/>
      <c r="K84" s="58">
        <f t="shared" si="0"/>
        <v>0</v>
      </c>
      <c r="L84" s="71" t="str">
        <f>IF(B84="","",IF(K84&gt;='V+G Rechnung'!$C$6,K84-'V+G Rechnung'!$C$6+1,""))</f>
        <v/>
      </c>
      <c r="M84" s="72"/>
      <c r="N84" s="73">
        <f t="shared" si="1"/>
        <v>0</v>
      </c>
      <c r="O84" s="73">
        <f>IF(K84&gt;='V+G Rechnung'!$C$6,N84/(K84-F84+1),0)</f>
        <v>0</v>
      </c>
      <c r="P84" s="59" t="b">
        <v>0</v>
      </c>
      <c r="Q84" s="58" t="str">
        <f>IF((P84=FALSE),"",IF(G84="Spindel",Parameter!$B$58,Parameter!$B$59))</f>
        <v/>
      </c>
      <c r="R84" s="58"/>
      <c r="S84" s="58">
        <f t="shared" si="2"/>
        <v>0</v>
      </c>
      <c r="T84" s="71" t="str">
        <f>IF(B84="","",IF(S84&gt;='V+G Rechnung'!$C$6,S84-'V+G Rechnung'!$C$6+1,""))</f>
        <v/>
      </c>
      <c r="U84" s="73">
        <f>IF((P84=FALSE),0,IF(G84="Spindel",Parameter!$C$58/10000*E84,Parameter!$C$59/10000*E84))</f>
        <v>0</v>
      </c>
      <c r="V84" s="74"/>
      <c r="W84" s="75">
        <f>IF(S84&gt;='V+G Rechnung'!$C$6,IF(OR(V84&gt;0,U84=""),V84/(S84-F84+1),U84/(S84-F84+1)),0)</f>
        <v>0</v>
      </c>
      <c r="X84" s="59" t="b">
        <v>0</v>
      </c>
      <c r="Y84" s="76"/>
      <c r="Z84" s="58" t="str">
        <f>IF(OR(X84=FALSE),"",IF(G84="Spindel",Parameter!$B$56,Parameter!$B$57))</f>
        <v/>
      </c>
      <c r="AA84" s="58"/>
      <c r="AB84" s="58">
        <f t="shared" si="3"/>
        <v>0</v>
      </c>
      <c r="AC84" s="71" t="str">
        <f>IF(X84=FALSE,"",IF(AB84&gt;='V+G Rechnung'!$C$6,AB84-'V+G Rechnung'!$C$6+1,""))</f>
        <v/>
      </c>
      <c r="AD84" s="73">
        <f>IF((X84=FALSE),0,IF(G84="Spindel",Parameter!$C$56/10000*E84,Parameter!$C$57/10000*E84))</f>
        <v>0</v>
      </c>
      <c r="AE84" s="74"/>
      <c r="AF84" s="73">
        <f>IF(AB84&gt;='V+G Rechnung'!$C$6,IF(AE84&gt;0,AE84/(AB84-Y84+1),AD84/(AB84-Y84+1)),0)</f>
        <v>0</v>
      </c>
      <c r="AG84" s="59" t="b">
        <v>0</v>
      </c>
      <c r="AH84" s="76"/>
      <c r="AI84" s="58" t="str">
        <f>IF((AG84=FALSE),"",Parameter!$B$54)</f>
        <v/>
      </c>
      <c r="AJ84" s="58"/>
      <c r="AK84" s="58">
        <f t="shared" si="4"/>
        <v>0</v>
      </c>
      <c r="AL84" s="71" t="str">
        <f>IF(AG84=FALSE,"",IF(AK84&gt;='V+G Rechnung'!$C$6,AK84-'V+G Rechnung'!$C$6+1,""))</f>
        <v/>
      </c>
      <c r="AM84" s="73">
        <f>IF((AG84=FALSE),0,Parameter!$C$54/10000*E84)</f>
        <v>0</v>
      </c>
      <c r="AN84" s="74"/>
      <c r="AO84" s="73">
        <f>IF(AK84&gt;='V+G Rechnung'!$C$6,IF(AN84&gt;0,AN84/(AK84-AH84+1),AM84/(AK84-AH84+1)),0)</f>
        <v>0</v>
      </c>
      <c r="AP84" s="59" t="b">
        <v>0</v>
      </c>
      <c r="AQ84" s="58"/>
      <c r="AR84" s="58" t="str">
        <f>IF((AP84=FALSE),"",Parameter!$B$55)</f>
        <v/>
      </c>
      <c r="AS84" s="58"/>
      <c r="AT84" s="58">
        <f t="shared" si="5"/>
        <v>0</v>
      </c>
      <c r="AU84" s="71" t="str">
        <f>IF(AP84=FALSE,"",IF(AT84&gt;='V+G Rechnung'!$C$6,AT84-'V+G Rechnung'!$C$6+1,""))</f>
        <v/>
      </c>
      <c r="AV84" s="73">
        <f>IF((AP84=FALSE),0,Parameter!$C$55/10000*E84)</f>
        <v>0</v>
      </c>
      <c r="AW84" s="74"/>
      <c r="AX84" s="75">
        <f>IF(AT84&gt;='V+G Rechnung'!$C$6,IF(AW84&gt;0,AW84/(AT84-AQ84+1),AV84/(AT84-AQ84+1)),0)</f>
        <v>0</v>
      </c>
    </row>
    <row r="85" spans="1:50" ht="13.5" customHeight="1">
      <c r="A85" s="58" t="str">
        <f t="shared" si="6"/>
        <v/>
      </c>
      <c r="B85" s="8"/>
      <c r="C85" s="8"/>
      <c r="D85" s="77"/>
      <c r="E85" s="70"/>
      <c r="F85" s="58"/>
      <c r="G85" s="58"/>
      <c r="H85" s="70"/>
      <c r="I85" s="59" t="str">
        <f>IF(OR(B85="",G85=""),"",IF(G85="Spindel",Parameter!$B$58,Parameter!$B$59))</f>
        <v/>
      </c>
      <c r="J85" s="58"/>
      <c r="K85" s="58">
        <f t="shared" si="0"/>
        <v>0</v>
      </c>
      <c r="L85" s="71" t="str">
        <f>IF(B85="","",IF(K85&gt;='V+G Rechnung'!$C$6,K85-'V+G Rechnung'!$C$6+1,""))</f>
        <v/>
      </c>
      <c r="M85" s="72"/>
      <c r="N85" s="73">
        <f t="shared" si="1"/>
        <v>0</v>
      </c>
      <c r="O85" s="73">
        <f>IF(K85&gt;='V+G Rechnung'!$C$6,N85/(K85-F85+1),0)</f>
        <v>0</v>
      </c>
      <c r="P85" s="59" t="b">
        <v>0</v>
      </c>
      <c r="Q85" s="58" t="str">
        <f>IF((P85=FALSE),"",IF(G85="Spindel",Parameter!$B$58,Parameter!$B$59))</f>
        <v/>
      </c>
      <c r="R85" s="58"/>
      <c r="S85" s="58">
        <f t="shared" si="2"/>
        <v>0</v>
      </c>
      <c r="T85" s="71" t="str">
        <f>IF(B85="","",IF(S85&gt;='V+G Rechnung'!$C$6,S85-'V+G Rechnung'!$C$6+1,""))</f>
        <v/>
      </c>
      <c r="U85" s="73">
        <f>IF((P85=FALSE),0,IF(G85="Spindel",Parameter!$C$58/10000*E85,Parameter!$C$59/10000*E85))</f>
        <v>0</v>
      </c>
      <c r="V85" s="74"/>
      <c r="W85" s="75">
        <f>IF(S85&gt;='V+G Rechnung'!$C$6,IF(OR(V85&gt;0,U85=""),V85/(S85-F85+1),U85/(S85-F85+1)),0)</f>
        <v>0</v>
      </c>
      <c r="X85" s="59" t="b">
        <v>0</v>
      </c>
      <c r="Y85" s="76"/>
      <c r="Z85" s="58" t="str">
        <f>IF(OR(X85=FALSE),"",IF(G85="Spindel",Parameter!$B$56,Parameter!$B$57))</f>
        <v/>
      </c>
      <c r="AA85" s="58"/>
      <c r="AB85" s="58">
        <f t="shared" si="3"/>
        <v>0</v>
      </c>
      <c r="AC85" s="71" t="str">
        <f>IF(X85=FALSE,"",IF(AB85&gt;='V+G Rechnung'!$C$6,AB85-'V+G Rechnung'!$C$6+1,""))</f>
        <v/>
      </c>
      <c r="AD85" s="73">
        <f>IF((X85=FALSE),0,IF(G85="Spindel",Parameter!$C$56/10000*E85,Parameter!$C$57/10000*E85))</f>
        <v>0</v>
      </c>
      <c r="AE85" s="74"/>
      <c r="AF85" s="73">
        <f>IF(AB85&gt;='V+G Rechnung'!$C$6,IF(AE85&gt;0,AE85/(AB85-Y85+1),AD85/(AB85-Y85+1)),0)</f>
        <v>0</v>
      </c>
      <c r="AG85" s="59" t="b">
        <v>0</v>
      </c>
      <c r="AH85" s="76"/>
      <c r="AI85" s="58" t="str">
        <f>IF((AG85=FALSE),"",Parameter!$B$54)</f>
        <v/>
      </c>
      <c r="AJ85" s="58"/>
      <c r="AK85" s="58">
        <f t="shared" si="4"/>
        <v>0</v>
      </c>
      <c r="AL85" s="71" t="str">
        <f>IF(AG85=FALSE,"",IF(AK85&gt;='V+G Rechnung'!$C$6,AK85-'V+G Rechnung'!$C$6+1,""))</f>
        <v/>
      </c>
      <c r="AM85" s="73">
        <f>IF((AG85=FALSE),0,Parameter!$C$54/10000*E85)</f>
        <v>0</v>
      </c>
      <c r="AN85" s="74"/>
      <c r="AO85" s="73">
        <f>IF(AK85&gt;='V+G Rechnung'!$C$6,IF(AN85&gt;0,AN85/(AK85-AH85+1),AM85/(AK85-AH85+1)),0)</f>
        <v>0</v>
      </c>
      <c r="AP85" s="59" t="b">
        <v>0</v>
      </c>
      <c r="AQ85" s="58"/>
      <c r="AR85" s="58" t="str">
        <f>IF((AP85=FALSE),"",Parameter!$B$55)</f>
        <v/>
      </c>
      <c r="AS85" s="58"/>
      <c r="AT85" s="58">
        <f t="shared" si="5"/>
        <v>0</v>
      </c>
      <c r="AU85" s="71" t="str">
        <f>IF(AP85=FALSE,"",IF(AT85&gt;='V+G Rechnung'!$C$6,AT85-'V+G Rechnung'!$C$6+1,""))</f>
        <v/>
      </c>
      <c r="AV85" s="73">
        <f>IF((AP85=FALSE),0,Parameter!$C$55/10000*E85)</f>
        <v>0</v>
      </c>
      <c r="AW85" s="74"/>
      <c r="AX85" s="75">
        <f>IF(AT85&gt;='V+G Rechnung'!$C$6,IF(AW85&gt;0,AW85/(AT85-AQ85+1),AV85/(AT85-AQ85+1)),0)</f>
        <v>0</v>
      </c>
    </row>
    <row r="86" spans="1:50" ht="13.5" customHeight="1">
      <c r="A86" s="58" t="str">
        <f t="shared" si="6"/>
        <v/>
      </c>
      <c r="B86" s="8"/>
      <c r="C86" s="8"/>
      <c r="D86" s="77"/>
      <c r="E86" s="70"/>
      <c r="F86" s="58"/>
      <c r="G86" s="58"/>
      <c r="H86" s="70"/>
      <c r="I86" s="59" t="str">
        <f>IF(OR(B86="",G86=""),"",IF(G86="Spindel",Parameter!$B$58,Parameter!$B$59))</f>
        <v/>
      </c>
      <c r="J86" s="58"/>
      <c r="K86" s="58">
        <f t="shared" si="0"/>
        <v>0</v>
      </c>
      <c r="L86" s="71" t="str">
        <f>IF(B86="","",IF(K86&gt;='V+G Rechnung'!$C$6,K86-'V+G Rechnung'!$C$6+1,""))</f>
        <v/>
      </c>
      <c r="M86" s="72"/>
      <c r="N86" s="73">
        <f t="shared" si="1"/>
        <v>0</v>
      </c>
      <c r="O86" s="73">
        <f>IF(K86&gt;='V+G Rechnung'!$C$6,N86/(K86-F86+1),0)</f>
        <v>0</v>
      </c>
      <c r="P86" s="59" t="b">
        <v>0</v>
      </c>
      <c r="Q86" s="58" t="str">
        <f>IF((P86=FALSE),"",IF(G86="Spindel",Parameter!$B$58,Parameter!$B$59))</f>
        <v/>
      </c>
      <c r="R86" s="58"/>
      <c r="S86" s="58">
        <f t="shared" si="2"/>
        <v>0</v>
      </c>
      <c r="T86" s="71" t="str">
        <f>IF(B86="","",IF(S86&gt;='V+G Rechnung'!$C$6,S86-'V+G Rechnung'!$C$6+1,""))</f>
        <v/>
      </c>
      <c r="U86" s="73">
        <f>IF((P86=FALSE),0,IF(G86="Spindel",Parameter!$C$58/10000*E86,Parameter!$C$59/10000*E86))</f>
        <v>0</v>
      </c>
      <c r="V86" s="74"/>
      <c r="W86" s="75">
        <f>IF(S86&gt;='V+G Rechnung'!$C$6,IF(OR(V86&gt;0,U86=""),V86/(S86-F86+1),U86/(S86-F86+1)),0)</f>
        <v>0</v>
      </c>
      <c r="X86" s="59" t="b">
        <v>0</v>
      </c>
      <c r="Y86" s="76"/>
      <c r="Z86" s="58" t="str">
        <f>IF(OR(X86=FALSE),"",IF(G86="Spindel",Parameter!$B$56,Parameter!$B$57))</f>
        <v/>
      </c>
      <c r="AA86" s="58"/>
      <c r="AB86" s="58">
        <f t="shared" si="3"/>
        <v>0</v>
      </c>
      <c r="AC86" s="71" t="str">
        <f>IF(X86=FALSE,"",IF(AB86&gt;='V+G Rechnung'!$C$6,AB86-'V+G Rechnung'!$C$6+1,""))</f>
        <v/>
      </c>
      <c r="AD86" s="73">
        <f>IF((X86=FALSE),0,IF(G86="Spindel",Parameter!$C$56/10000*E86,Parameter!$C$57/10000*E86))</f>
        <v>0</v>
      </c>
      <c r="AE86" s="74"/>
      <c r="AF86" s="73">
        <f>IF(AB86&gt;='V+G Rechnung'!$C$6,IF(AE86&gt;0,AE86/(AB86-Y86+1),AD86/(AB86-Y86+1)),0)</f>
        <v>0</v>
      </c>
      <c r="AG86" s="59" t="b">
        <v>0</v>
      </c>
      <c r="AH86" s="76"/>
      <c r="AI86" s="58" t="str">
        <f>IF((AG86=FALSE),"",Parameter!$B$54)</f>
        <v/>
      </c>
      <c r="AJ86" s="58"/>
      <c r="AK86" s="58">
        <f t="shared" si="4"/>
        <v>0</v>
      </c>
      <c r="AL86" s="71" t="str">
        <f>IF(AG86=FALSE,"",IF(AK86&gt;='V+G Rechnung'!$C$6,AK86-'V+G Rechnung'!$C$6+1,""))</f>
        <v/>
      </c>
      <c r="AM86" s="73">
        <f>IF((AG86=FALSE),0,Parameter!$C$54/10000*E86)</f>
        <v>0</v>
      </c>
      <c r="AN86" s="74"/>
      <c r="AO86" s="73">
        <f>IF(AK86&gt;='V+G Rechnung'!$C$6,IF(AN86&gt;0,AN86/(AK86-AH86+1),AM86/(AK86-AH86+1)),0)</f>
        <v>0</v>
      </c>
      <c r="AP86" s="59" t="b">
        <v>0</v>
      </c>
      <c r="AQ86" s="58"/>
      <c r="AR86" s="58" t="str">
        <f>IF((AP86=FALSE),"",Parameter!$B$55)</f>
        <v/>
      </c>
      <c r="AS86" s="58"/>
      <c r="AT86" s="58">
        <f t="shared" si="5"/>
        <v>0</v>
      </c>
      <c r="AU86" s="71" t="str">
        <f>IF(AP86=FALSE,"",IF(AT86&gt;='V+G Rechnung'!$C$6,AT86-'V+G Rechnung'!$C$6+1,""))</f>
        <v/>
      </c>
      <c r="AV86" s="73">
        <f>IF((AP86=FALSE),0,Parameter!$C$55/10000*E86)</f>
        <v>0</v>
      </c>
      <c r="AW86" s="74"/>
      <c r="AX86" s="75">
        <f>IF(AT86&gt;='V+G Rechnung'!$C$6,IF(AW86&gt;0,AW86/(AT86-AQ86+1),AV86/(AT86-AQ86+1)),0)</f>
        <v>0</v>
      </c>
    </row>
    <row r="87" spans="1:50" ht="13.5" customHeight="1">
      <c r="A87" s="58" t="str">
        <f t="shared" si="6"/>
        <v/>
      </c>
      <c r="B87" s="8"/>
      <c r="C87" s="8"/>
      <c r="D87" s="77"/>
      <c r="E87" s="70"/>
      <c r="F87" s="58"/>
      <c r="G87" s="58"/>
      <c r="H87" s="70"/>
      <c r="I87" s="59" t="str">
        <f>IF(OR(B87="",G87=""),"",IF(G87="Spindel",Parameter!$B$58,Parameter!$B$59))</f>
        <v/>
      </c>
      <c r="J87" s="58"/>
      <c r="K87" s="58">
        <f t="shared" si="0"/>
        <v>0</v>
      </c>
      <c r="L87" s="71" t="str">
        <f>IF(B87="","",IF(K87&gt;='V+G Rechnung'!$C$6,K87-'V+G Rechnung'!$C$6+1,""))</f>
        <v/>
      </c>
      <c r="M87" s="72"/>
      <c r="N87" s="73">
        <f t="shared" si="1"/>
        <v>0</v>
      </c>
      <c r="O87" s="73">
        <f>IF(K87&gt;='V+G Rechnung'!$C$6,N87/(K87-F87+1),0)</f>
        <v>0</v>
      </c>
      <c r="P87" s="59" t="b">
        <v>0</v>
      </c>
      <c r="Q87" s="58" t="str">
        <f>IF((P87=FALSE),"",IF(G87="Spindel",Parameter!$B$58,Parameter!$B$59))</f>
        <v/>
      </c>
      <c r="R87" s="58"/>
      <c r="S87" s="58">
        <f t="shared" si="2"/>
        <v>0</v>
      </c>
      <c r="T87" s="71" t="str">
        <f>IF(B87="","",IF(S87&gt;='V+G Rechnung'!$C$6,S87-'V+G Rechnung'!$C$6+1,""))</f>
        <v/>
      </c>
      <c r="U87" s="73">
        <f>IF((P87=FALSE),0,IF(G87="Spindel",Parameter!$C$58/10000*E87,Parameter!$C$59/10000*E87))</f>
        <v>0</v>
      </c>
      <c r="V87" s="74"/>
      <c r="W87" s="75">
        <f>IF(S87&gt;='V+G Rechnung'!$C$6,IF(OR(V87&gt;0,U87=""),V87/(S87-F87+1),U87/(S87-F87+1)),0)</f>
        <v>0</v>
      </c>
      <c r="X87" s="59" t="b">
        <v>0</v>
      </c>
      <c r="Y87" s="76"/>
      <c r="Z87" s="58" t="str">
        <f>IF(OR(X87=FALSE),"",IF(G87="Spindel",Parameter!$B$56,Parameter!$B$57))</f>
        <v/>
      </c>
      <c r="AA87" s="58"/>
      <c r="AB87" s="58">
        <f t="shared" si="3"/>
        <v>0</v>
      </c>
      <c r="AC87" s="71" t="str">
        <f>IF(X87=FALSE,"",IF(AB87&gt;='V+G Rechnung'!$C$6,AB87-'V+G Rechnung'!$C$6+1,""))</f>
        <v/>
      </c>
      <c r="AD87" s="73">
        <f>IF((X87=FALSE),0,IF(G87="Spindel",Parameter!$C$56/10000*E87,Parameter!$C$57/10000*E87))</f>
        <v>0</v>
      </c>
      <c r="AE87" s="74"/>
      <c r="AF87" s="73">
        <f>IF(AB87&gt;='V+G Rechnung'!$C$6,IF(AE87&gt;0,AE87/(AB87-Y87+1),AD87/(AB87-Y87+1)),0)</f>
        <v>0</v>
      </c>
      <c r="AG87" s="59" t="b">
        <v>0</v>
      </c>
      <c r="AH87" s="76"/>
      <c r="AI87" s="58" t="str">
        <f>IF((AG87=FALSE),"",Parameter!$B$54)</f>
        <v/>
      </c>
      <c r="AJ87" s="58"/>
      <c r="AK87" s="58">
        <f t="shared" si="4"/>
        <v>0</v>
      </c>
      <c r="AL87" s="71" t="str">
        <f>IF(AG87=FALSE,"",IF(AK87&gt;='V+G Rechnung'!$C$6,AK87-'V+G Rechnung'!$C$6+1,""))</f>
        <v/>
      </c>
      <c r="AM87" s="73">
        <f>IF((AG87=FALSE),0,Parameter!$C$54/10000*E87)</f>
        <v>0</v>
      </c>
      <c r="AN87" s="74"/>
      <c r="AO87" s="73">
        <f>IF(AK87&gt;='V+G Rechnung'!$C$6,IF(AN87&gt;0,AN87/(AK87-AH87+1),AM87/(AK87-AH87+1)),0)</f>
        <v>0</v>
      </c>
      <c r="AP87" s="59" t="b">
        <v>0</v>
      </c>
      <c r="AQ87" s="58"/>
      <c r="AR87" s="58" t="str">
        <f>IF((AP87=FALSE),"",Parameter!$B$55)</f>
        <v/>
      </c>
      <c r="AS87" s="58"/>
      <c r="AT87" s="58">
        <f t="shared" si="5"/>
        <v>0</v>
      </c>
      <c r="AU87" s="71" t="str">
        <f>IF(AP87=FALSE,"",IF(AT87&gt;='V+G Rechnung'!$C$6,AT87-'V+G Rechnung'!$C$6+1,""))</f>
        <v/>
      </c>
      <c r="AV87" s="73">
        <f>IF((AP87=FALSE),0,Parameter!$C$55/10000*E87)</f>
        <v>0</v>
      </c>
      <c r="AW87" s="74"/>
      <c r="AX87" s="75">
        <f>IF(AT87&gt;='V+G Rechnung'!$C$6,IF(AW87&gt;0,AW87/(AT87-AQ87+1),AV87/(AT87-AQ87+1)),0)</f>
        <v>0</v>
      </c>
    </row>
    <row r="88" spans="1:50" ht="13.5" customHeight="1">
      <c r="A88" s="58" t="str">
        <f t="shared" si="6"/>
        <v/>
      </c>
      <c r="B88" s="8"/>
      <c r="C88" s="8"/>
      <c r="D88" s="77"/>
      <c r="E88" s="70"/>
      <c r="F88" s="58"/>
      <c r="G88" s="58"/>
      <c r="H88" s="70"/>
      <c r="I88" s="59" t="str">
        <f>IF(OR(B88="",G88=""),"",IF(G88="Spindel",Parameter!$B$58,Parameter!$B$59))</f>
        <v/>
      </c>
      <c r="J88" s="58"/>
      <c r="K88" s="58">
        <f t="shared" si="0"/>
        <v>0</v>
      </c>
      <c r="L88" s="71" t="str">
        <f>IF(B88="","",IF(K88&gt;='V+G Rechnung'!$C$6,K88-'V+G Rechnung'!$C$6+1,""))</f>
        <v/>
      </c>
      <c r="M88" s="72"/>
      <c r="N88" s="73">
        <f t="shared" si="1"/>
        <v>0</v>
      </c>
      <c r="O88" s="73">
        <f>IF(K88&gt;='V+G Rechnung'!$C$6,N88/(K88-F88+1),0)</f>
        <v>0</v>
      </c>
      <c r="P88" s="59" t="b">
        <v>0</v>
      </c>
      <c r="Q88" s="58" t="str">
        <f>IF((P88=FALSE),"",IF(G88="Spindel",Parameter!$B$58,Parameter!$B$59))</f>
        <v/>
      </c>
      <c r="R88" s="58"/>
      <c r="S88" s="58">
        <f t="shared" si="2"/>
        <v>0</v>
      </c>
      <c r="T88" s="71" t="str">
        <f>IF(B88="","",IF(S88&gt;='V+G Rechnung'!$C$6,S88-'V+G Rechnung'!$C$6+1,""))</f>
        <v/>
      </c>
      <c r="U88" s="73">
        <f>IF((P88=FALSE),0,IF(G88="Spindel",Parameter!$C$58/10000*E88,Parameter!$C$59/10000*E88))</f>
        <v>0</v>
      </c>
      <c r="V88" s="74"/>
      <c r="W88" s="75">
        <f>IF(S88&gt;='V+G Rechnung'!$C$6,IF(OR(V88&gt;0,U88=""),V88/(S88-F88+1),U88/(S88-F88+1)),0)</f>
        <v>0</v>
      </c>
      <c r="X88" s="59" t="b">
        <v>0</v>
      </c>
      <c r="Y88" s="76"/>
      <c r="Z88" s="58" t="str">
        <f>IF(OR(X88=FALSE),"",IF(G88="Spindel",Parameter!$B$56,Parameter!$B$57))</f>
        <v/>
      </c>
      <c r="AA88" s="58"/>
      <c r="AB88" s="58">
        <f t="shared" si="3"/>
        <v>0</v>
      </c>
      <c r="AC88" s="71" t="str">
        <f>IF(X88=FALSE,"",IF(AB88&gt;='V+G Rechnung'!$C$6,AB88-'V+G Rechnung'!$C$6+1,""))</f>
        <v/>
      </c>
      <c r="AD88" s="73">
        <f>IF((X88=FALSE),0,IF(G88="Spindel",Parameter!$C$56/10000*E88,Parameter!$C$57/10000*E88))</f>
        <v>0</v>
      </c>
      <c r="AE88" s="74"/>
      <c r="AF88" s="73">
        <f>IF(AB88&gt;='V+G Rechnung'!$C$6,IF(AE88&gt;0,AE88/(AB88-Y88+1),AD88/(AB88-Y88+1)),0)</f>
        <v>0</v>
      </c>
      <c r="AG88" s="59" t="b">
        <v>0</v>
      </c>
      <c r="AH88" s="76"/>
      <c r="AI88" s="58" t="str">
        <f>IF((AG88=FALSE),"",Parameter!$B$54)</f>
        <v/>
      </c>
      <c r="AJ88" s="58"/>
      <c r="AK88" s="58">
        <f t="shared" si="4"/>
        <v>0</v>
      </c>
      <c r="AL88" s="71" t="str">
        <f>IF(AG88=FALSE,"",IF(AK88&gt;='V+G Rechnung'!$C$6,AK88-'V+G Rechnung'!$C$6+1,""))</f>
        <v/>
      </c>
      <c r="AM88" s="73">
        <f>IF((AG88=FALSE),0,Parameter!$C$54/10000*E88)</f>
        <v>0</v>
      </c>
      <c r="AN88" s="74"/>
      <c r="AO88" s="73">
        <f>IF(AK88&gt;='V+G Rechnung'!$C$6,IF(AN88&gt;0,AN88/(AK88-AH88+1),AM88/(AK88-AH88+1)),0)</f>
        <v>0</v>
      </c>
      <c r="AP88" s="59" t="b">
        <v>0</v>
      </c>
      <c r="AQ88" s="58"/>
      <c r="AR88" s="58" t="str">
        <f>IF((AP88=FALSE),"",Parameter!$B$55)</f>
        <v/>
      </c>
      <c r="AS88" s="58"/>
      <c r="AT88" s="58">
        <f t="shared" si="5"/>
        <v>0</v>
      </c>
      <c r="AU88" s="71" t="str">
        <f>IF(AP88=FALSE,"",IF(AT88&gt;='V+G Rechnung'!$C$6,AT88-'V+G Rechnung'!$C$6+1,""))</f>
        <v/>
      </c>
      <c r="AV88" s="73">
        <f>IF((AP88=FALSE),0,Parameter!$C$55/10000*E88)</f>
        <v>0</v>
      </c>
      <c r="AW88" s="74"/>
      <c r="AX88" s="75">
        <f>IF(AT88&gt;='V+G Rechnung'!$C$6,IF(AW88&gt;0,AW88/(AT88-AQ88+1),AV88/(AT88-AQ88+1)),0)</f>
        <v>0</v>
      </c>
    </row>
    <row r="89" spans="1:50" ht="13.5" customHeight="1">
      <c r="A89" s="58" t="str">
        <f t="shared" si="6"/>
        <v/>
      </c>
      <c r="B89" s="8"/>
      <c r="C89" s="8"/>
      <c r="D89" s="77"/>
      <c r="E89" s="70"/>
      <c r="F89" s="58"/>
      <c r="G89" s="58"/>
      <c r="H89" s="70"/>
      <c r="I89" s="59" t="str">
        <f>IF(OR(B89="",G89=""),"",IF(G89="Spindel",Parameter!$B$58,Parameter!$B$59))</f>
        <v/>
      </c>
      <c r="J89" s="58"/>
      <c r="K89" s="58">
        <f t="shared" si="0"/>
        <v>0</v>
      </c>
      <c r="L89" s="71" t="str">
        <f>IF(B89="","",IF(K89&gt;='V+G Rechnung'!$C$6,K89-'V+G Rechnung'!$C$6+1,""))</f>
        <v/>
      </c>
      <c r="M89" s="72"/>
      <c r="N89" s="73">
        <f t="shared" si="1"/>
        <v>0</v>
      </c>
      <c r="O89" s="73">
        <f>IF(K89&gt;='V+G Rechnung'!$C$6,N89/(K89-F89+1),0)</f>
        <v>0</v>
      </c>
      <c r="P89" s="59" t="b">
        <v>0</v>
      </c>
      <c r="Q89" s="58" t="str">
        <f>IF((P89=FALSE),"",IF(G89="Spindel",Parameter!$B$58,Parameter!$B$59))</f>
        <v/>
      </c>
      <c r="R89" s="58"/>
      <c r="S89" s="58">
        <f t="shared" si="2"/>
        <v>0</v>
      </c>
      <c r="T89" s="71" t="str">
        <f>IF(B89="","",IF(S89&gt;='V+G Rechnung'!$C$6,S89-'V+G Rechnung'!$C$6+1,""))</f>
        <v/>
      </c>
      <c r="U89" s="73">
        <f>IF((P89=FALSE),0,IF(G89="Spindel",Parameter!$C$58/10000*E89,Parameter!$C$59/10000*E89))</f>
        <v>0</v>
      </c>
      <c r="V89" s="74"/>
      <c r="W89" s="75">
        <f>IF(S89&gt;='V+G Rechnung'!$C$6,IF(OR(V89&gt;0,U89=""),V89/(S89-F89+1),U89/(S89-F89+1)),0)</f>
        <v>0</v>
      </c>
      <c r="X89" s="59" t="b">
        <v>0</v>
      </c>
      <c r="Y89" s="76"/>
      <c r="Z89" s="58" t="str">
        <f>IF(OR(X89=FALSE),"",IF(G89="Spindel",Parameter!$B$56,Parameter!$B$57))</f>
        <v/>
      </c>
      <c r="AA89" s="58"/>
      <c r="AB89" s="58">
        <f t="shared" si="3"/>
        <v>0</v>
      </c>
      <c r="AC89" s="71" t="str">
        <f>IF(X89=FALSE,"",IF(AB89&gt;='V+G Rechnung'!$C$6,AB89-'V+G Rechnung'!$C$6+1,""))</f>
        <v/>
      </c>
      <c r="AD89" s="73">
        <f>IF((X89=FALSE),0,IF(G89="Spindel",Parameter!$C$56/10000*E89,Parameter!$C$57/10000*E89))</f>
        <v>0</v>
      </c>
      <c r="AE89" s="74"/>
      <c r="AF89" s="73">
        <f>IF(AB89&gt;='V+G Rechnung'!$C$6,IF(AE89&gt;0,AE89/(AB89-Y89+1),AD89/(AB89-Y89+1)),0)</f>
        <v>0</v>
      </c>
      <c r="AG89" s="59" t="b">
        <v>0</v>
      </c>
      <c r="AH89" s="76"/>
      <c r="AI89" s="58" t="str">
        <f>IF((AG89=FALSE),"",Parameter!$B$54)</f>
        <v/>
      </c>
      <c r="AJ89" s="58"/>
      <c r="AK89" s="58">
        <f t="shared" si="4"/>
        <v>0</v>
      </c>
      <c r="AL89" s="71" t="str">
        <f>IF(AG89=FALSE,"",IF(AK89&gt;='V+G Rechnung'!$C$6,AK89-'V+G Rechnung'!$C$6+1,""))</f>
        <v/>
      </c>
      <c r="AM89" s="73">
        <f>IF((AG89=FALSE),0,Parameter!$C$54/10000*E89)</f>
        <v>0</v>
      </c>
      <c r="AN89" s="74"/>
      <c r="AO89" s="73">
        <f>IF(AK89&gt;='V+G Rechnung'!$C$6,IF(AN89&gt;0,AN89/(AK89-AH89+1),AM89/(AK89-AH89+1)),0)</f>
        <v>0</v>
      </c>
      <c r="AP89" s="59" t="b">
        <v>0</v>
      </c>
      <c r="AQ89" s="58"/>
      <c r="AR89" s="58" t="str">
        <f>IF((AP89=FALSE),"",Parameter!$B$55)</f>
        <v/>
      </c>
      <c r="AS89" s="58"/>
      <c r="AT89" s="58">
        <f t="shared" si="5"/>
        <v>0</v>
      </c>
      <c r="AU89" s="71" t="str">
        <f>IF(AP89=FALSE,"",IF(AT89&gt;='V+G Rechnung'!$C$6,AT89-'V+G Rechnung'!$C$6+1,""))</f>
        <v/>
      </c>
      <c r="AV89" s="73">
        <f>IF((AP89=FALSE),0,Parameter!$C$55/10000*E89)</f>
        <v>0</v>
      </c>
      <c r="AW89" s="74"/>
      <c r="AX89" s="75">
        <f>IF(AT89&gt;='V+G Rechnung'!$C$6,IF(AW89&gt;0,AW89/(AT89-AQ89+1),AV89/(AT89-AQ89+1)),0)</f>
        <v>0</v>
      </c>
    </row>
    <row r="90" spans="1:50" ht="13.5" customHeight="1">
      <c r="A90" s="58" t="str">
        <f t="shared" si="6"/>
        <v/>
      </c>
      <c r="B90" s="8"/>
      <c r="C90" s="8"/>
      <c r="D90" s="77"/>
      <c r="E90" s="70"/>
      <c r="F90" s="58"/>
      <c r="G90" s="58"/>
      <c r="H90" s="70"/>
      <c r="I90" s="59" t="str">
        <f>IF(OR(B90="",G90=""),"",IF(G90="Spindel",Parameter!$B$58,Parameter!$B$59))</f>
        <v/>
      </c>
      <c r="J90" s="58"/>
      <c r="K90" s="58">
        <f t="shared" si="0"/>
        <v>0</v>
      </c>
      <c r="L90" s="71" t="str">
        <f>IF(B90="","",IF(K90&gt;='V+G Rechnung'!$C$6,K90-'V+G Rechnung'!$C$6+1,""))</f>
        <v/>
      </c>
      <c r="M90" s="72"/>
      <c r="N90" s="73">
        <f t="shared" si="1"/>
        <v>0</v>
      </c>
      <c r="O90" s="73">
        <f>IF(K90&gt;='V+G Rechnung'!$C$6,N90/(K90-F90+1),0)</f>
        <v>0</v>
      </c>
      <c r="P90" s="59" t="b">
        <v>0</v>
      </c>
      <c r="Q90" s="58" t="str">
        <f>IF((P90=FALSE),"",IF(G90="Spindel",Parameter!$B$58,Parameter!$B$59))</f>
        <v/>
      </c>
      <c r="R90" s="58"/>
      <c r="S90" s="58">
        <f t="shared" si="2"/>
        <v>0</v>
      </c>
      <c r="T90" s="71" t="str">
        <f>IF(B90="","",IF(S90&gt;='V+G Rechnung'!$C$6,S90-'V+G Rechnung'!$C$6+1,""))</f>
        <v/>
      </c>
      <c r="U90" s="73">
        <f>IF((P90=FALSE),0,IF(G90="Spindel",Parameter!$C$58/10000*E90,Parameter!$C$59/10000*E90))</f>
        <v>0</v>
      </c>
      <c r="V90" s="74"/>
      <c r="W90" s="75">
        <f>IF(S90&gt;='V+G Rechnung'!$C$6,IF(OR(V90&gt;0,U90=""),V90/(S90-F90+1),U90/(S90-F90+1)),0)</f>
        <v>0</v>
      </c>
      <c r="X90" s="59" t="b">
        <v>0</v>
      </c>
      <c r="Y90" s="76"/>
      <c r="Z90" s="58" t="str">
        <f>IF(OR(X90=FALSE),"",IF(G90="Spindel",Parameter!$B$56,Parameter!$B$57))</f>
        <v/>
      </c>
      <c r="AA90" s="58"/>
      <c r="AB90" s="58">
        <f t="shared" si="3"/>
        <v>0</v>
      </c>
      <c r="AC90" s="71" t="str">
        <f>IF(X90=FALSE,"",IF(AB90&gt;='V+G Rechnung'!$C$6,AB90-'V+G Rechnung'!$C$6+1,""))</f>
        <v/>
      </c>
      <c r="AD90" s="73">
        <f>IF((X90=FALSE),0,IF(G90="Spindel",Parameter!$C$56/10000*E90,Parameter!$C$57/10000*E90))</f>
        <v>0</v>
      </c>
      <c r="AE90" s="74"/>
      <c r="AF90" s="73">
        <f>IF(AB90&gt;='V+G Rechnung'!$C$6,IF(AE90&gt;0,AE90/(AB90-Y90+1),AD90/(AB90-Y90+1)),0)</f>
        <v>0</v>
      </c>
      <c r="AG90" s="59" t="b">
        <v>0</v>
      </c>
      <c r="AH90" s="76"/>
      <c r="AI90" s="58" t="str">
        <f>IF((AG90=FALSE),"",Parameter!$B$54)</f>
        <v/>
      </c>
      <c r="AJ90" s="58"/>
      <c r="AK90" s="58">
        <f t="shared" si="4"/>
        <v>0</v>
      </c>
      <c r="AL90" s="71" t="str">
        <f>IF(AG90=FALSE,"",IF(AK90&gt;='V+G Rechnung'!$C$6,AK90-'V+G Rechnung'!$C$6+1,""))</f>
        <v/>
      </c>
      <c r="AM90" s="73">
        <f>IF((AG90=FALSE),0,Parameter!$C$54/10000*E90)</f>
        <v>0</v>
      </c>
      <c r="AN90" s="74"/>
      <c r="AO90" s="73">
        <f>IF(AK90&gt;='V+G Rechnung'!$C$6,IF(AN90&gt;0,AN90/(AK90-AH90+1),AM90/(AK90-AH90+1)),0)</f>
        <v>0</v>
      </c>
      <c r="AP90" s="59" t="b">
        <v>0</v>
      </c>
      <c r="AQ90" s="58"/>
      <c r="AR90" s="58" t="str">
        <f>IF((AP90=FALSE),"",Parameter!$B$55)</f>
        <v/>
      </c>
      <c r="AS90" s="58"/>
      <c r="AT90" s="58">
        <f t="shared" si="5"/>
        <v>0</v>
      </c>
      <c r="AU90" s="71" t="str">
        <f>IF(AP90=FALSE,"",IF(AT90&gt;='V+G Rechnung'!$C$6,AT90-'V+G Rechnung'!$C$6+1,""))</f>
        <v/>
      </c>
      <c r="AV90" s="73">
        <f>IF((AP90=FALSE),0,Parameter!$C$55/10000*E90)</f>
        <v>0</v>
      </c>
      <c r="AW90" s="74"/>
      <c r="AX90" s="75">
        <f>IF(AT90&gt;='V+G Rechnung'!$C$6,IF(AW90&gt;0,AW90/(AT90-AQ90+1),AV90/(AT90-AQ90+1)),0)</f>
        <v>0</v>
      </c>
    </row>
    <row r="91" spans="1:50" ht="13.5" customHeight="1">
      <c r="A91" s="58" t="str">
        <f t="shared" si="6"/>
        <v/>
      </c>
      <c r="B91" s="8"/>
      <c r="C91" s="8"/>
      <c r="D91" s="77"/>
      <c r="E91" s="70"/>
      <c r="F91" s="58"/>
      <c r="G91" s="58"/>
      <c r="H91" s="70"/>
      <c r="I91" s="59" t="str">
        <f>IF(OR(B91="",G91=""),"",IF(G91="Spindel",Parameter!$B$58,Parameter!$B$59))</f>
        <v/>
      </c>
      <c r="J91" s="58"/>
      <c r="K91" s="58">
        <f t="shared" si="0"/>
        <v>0</v>
      </c>
      <c r="L91" s="71" t="str">
        <f>IF(B91="","",IF(K91&gt;='V+G Rechnung'!$C$6,K91-'V+G Rechnung'!$C$6+1,""))</f>
        <v/>
      </c>
      <c r="M91" s="72"/>
      <c r="N91" s="73">
        <f t="shared" si="1"/>
        <v>0</v>
      </c>
      <c r="O91" s="73">
        <f>IF(K91&gt;='V+G Rechnung'!$C$6,N91/(K91-F91+1),0)</f>
        <v>0</v>
      </c>
      <c r="P91" s="59" t="b">
        <v>0</v>
      </c>
      <c r="Q91" s="58" t="str">
        <f>IF((P91=FALSE),"",IF(G91="Spindel",Parameter!$B$58,Parameter!$B$59))</f>
        <v/>
      </c>
      <c r="R91" s="58"/>
      <c r="S91" s="58">
        <f t="shared" si="2"/>
        <v>0</v>
      </c>
      <c r="T91" s="71" t="str">
        <f>IF(B91="","",IF(S91&gt;='V+G Rechnung'!$C$6,S91-'V+G Rechnung'!$C$6+1,""))</f>
        <v/>
      </c>
      <c r="U91" s="73">
        <f>IF((P91=FALSE),0,IF(G91="Spindel",Parameter!$C$58/10000*E91,Parameter!$C$59/10000*E91))</f>
        <v>0</v>
      </c>
      <c r="V91" s="74"/>
      <c r="W91" s="75">
        <f>IF(S91&gt;='V+G Rechnung'!$C$6,IF(OR(V91&gt;0,U91=""),V91/(S91-F91+1),U91/(S91-F91+1)),0)</f>
        <v>0</v>
      </c>
      <c r="X91" s="59" t="b">
        <v>0</v>
      </c>
      <c r="Y91" s="76"/>
      <c r="Z91" s="58" t="str">
        <f>IF(OR(X91=FALSE),"",IF(G91="Spindel",Parameter!$B$56,Parameter!$B$57))</f>
        <v/>
      </c>
      <c r="AA91" s="58"/>
      <c r="AB91" s="58">
        <f t="shared" si="3"/>
        <v>0</v>
      </c>
      <c r="AC91" s="71" t="str">
        <f>IF(X91=FALSE,"",IF(AB91&gt;='V+G Rechnung'!$C$6,AB91-'V+G Rechnung'!$C$6+1,""))</f>
        <v/>
      </c>
      <c r="AD91" s="73">
        <f>IF((X91=FALSE),0,IF(G91="Spindel",Parameter!$C$56/10000*E91,Parameter!$C$57/10000*E91))</f>
        <v>0</v>
      </c>
      <c r="AE91" s="74"/>
      <c r="AF91" s="73">
        <f>IF(AB91&gt;='V+G Rechnung'!$C$6,IF(AE91&gt;0,AE91/(AB91-Y91+1),AD91/(AB91-Y91+1)),0)</f>
        <v>0</v>
      </c>
      <c r="AG91" s="59" t="b">
        <v>0</v>
      </c>
      <c r="AH91" s="76"/>
      <c r="AI91" s="58" t="str">
        <f>IF((AG91=FALSE),"",Parameter!$B$54)</f>
        <v/>
      </c>
      <c r="AJ91" s="58"/>
      <c r="AK91" s="58">
        <f t="shared" si="4"/>
        <v>0</v>
      </c>
      <c r="AL91" s="71" t="str">
        <f>IF(AG91=FALSE,"",IF(AK91&gt;='V+G Rechnung'!$C$6,AK91-'V+G Rechnung'!$C$6+1,""))</f>
        <v/>
      </c>
      <c r="AM91" s="73">
        <f>IF((AG91=FALSE),0,Parameter!$C$54/10000*E91)</f>
        <v>0</v>
      </c>
      <c r="AN91" s="74"/>
      <c r="AO91" s="73">
        <f>IF(AK91&gt;='V+G Rechnung'!$C$6,IF(AN91&gt;0,AN91/(AK91-AH91+1),AM91/(AK91-AH91+1)),0)</f>
        <v>0</v>
      </c>
      <c r="AP91" s="59" t="b">
        <v>0</v>
      </c>
      <c r="AQ91" s="58"/>
      <c r="AR91" s="58" t="str">
        <f>IF((AP91=FALSE),"",Parameter!$B$55)</f>
        <v/>
      </c>
      <c r="AS91" s="58"/>
      <c r="AT91" s="58">
        <f t="shared" si="5"/>
        <v>0</v>
      </c>
      <c r="AU91" s="71" t="str">
        <f>IF(AP91=FALSE,"",IF(AT91&gt;='V+G Rechnung'!$C$6,AT91-'V+G Rechnung'!$C$6+1,""))</f>
        <v/>
      </c>
      <c r="AV91" s="73">
        <f>IF((AP91=FALSE),0,Parameter!$C$55/10000*E91)</f>
        <v>0</v>
      </c>
      <c r="AW91" s="74"/>
      <c r="AX91" s="75">
        <f>IF(AT91&gt;='V+G Rechnung'!$C$6,IF(AW91&gt;0,AW91/(AT91-AQ91+1),AV91/(AT91-AQ91+1)),0)</f>
        <v>0</v>
      </c>
    </row>
    <row r="92" spans="1:50" ht="13.5" customHeight="1">
      <c r="A92" s="58" t="str">
        <f t="shared" si="6"/>
        <v/>
      </c>
      <c r="B92" s="8"/>
      <c r="C92" s="8"/>
      <c r="D92" s="77"/>
      <c r="E92" s="70"/>
      <c r="F92" s="58"/>
      <c r="G92" s="58"/>
      <c r="H92" s="70"/>
      <c r="I92" s="59" t="str">
        <f>IF(OR(B92="",G92=""),"",IF(G92="Spindel",Parameter!$B$58,Parameter!$B$59))</f>
        <v/>
      </c>
      <c r="J92" s="58"/>
      <c r="K92" s="58">
        <f t="shared" si="0"/>
        <v>0</v>
      </c>
      <c r="L92" s="71" t="str">
        <f>IF(B92="","",IF(K92&gt;='V+G Rechnung'!$C$6,K92-'V+G Rechnung'!$C$6+1,""))</f>
        <v/>
      </c>
      <c r="M92" s="72"/>
      <c r="N92" s="73">
        <f t="shared" si="1"/>
        <v>0</v>
      </c>
      <c r="O92" s="73">
        <f>IF(K92&gt;='V+G Rechnung'!$C$6,N92/(K92-F92+1),0)</f>
        <v>0</v>
      </c>
      <c r="P92" s="59" t="b">
        <v>0</v>
      </c>
      <c r="Q92" s="58" t="str">
        <f>IF((P92=FALSE),"",IF(G92="Spindel",Parameter!$B$58,Parameter!$B$59))</f>
        <v/>
      </c>
      <c r="R92" s="58"/>
      <c r="S92" s="58">
        <f t="shared" si="2"/>
        <v>0</v>
      </c>
      <c r="T92" s="71" t="str">
        <f>IF(B92="","",IF(S92&gt;='V+G Rechnung'!$C$6,S92-'V+G Rechnung'!$C$6+1,""))</f>
        <v/>
      </c>
      <c r="U92" s="73">
        <f>IF((P92=FALSE),0,IF(G92="Spindel",Parameter!$C$58/10000*E92,Parameter!$C$59/10000*E92))</f>
        <v>0</v>
      </c>
      <c r="V92" s="74"/>
      <c r="W92" s="75">
        <f>IF(S92&gt;='V+G Rechnung'!$C$6,IF(OR(V92&gt;0,U92=""),V92/(S92-F92+1),U92/(S92-F92+1)),0)</f>
        <v>0</v>
      </c>
      <c r="X92" s="59" t="b">
        <v>0</v>
      </c>
      <c r="Y92" s="76"/>
      <c r="Z92" s="58" t="str">
        <f>IF(OR(X92=FALSE),"",IF(G92="Spindel",Parameter!$B$56,Parameter!$B$57))</f>
        <v/>
      </c>
      <c r="AA92" s="58"/>
      <c r="AB92" s="58">
        <f t="shared" si="3"/>
        <v>0</v>
      </c>
      <c r="AC92" s="71" t="str">
        <f>IF(X92=FALSE,"",IF(AB92&gt;='V+G Rechnung'!$C$6,AB92-'V+G Rechnung'!$C$6+1,""))</f>
        <v/>
      </c>
      <c r="AD92" s="73">
        <f>IF((X92=FALSE),0,IF(G92="Spindel",Parameter!$C$56/10000*E92,Parameter!$C$57/10000*E92))</f>
        <v>0</v>
      </c>
      <c r="AE92" s="74"/>
      <c r="AF92" s="73">
        <f>IF(AB92&gt;='V+G Rechnung'!$C$6,IF(AE92&gt;0,AE92/(AB92-Y92+1),AD92/(AB92-Y92+1)),0)</f>
        <v>0</v>
      </c>
      <c r="AG92" s="59" t="b">
        <v>0</v>
      </c>
      <c r="AH92" s="76"/>
      <c r="AI92" s="58" t="str">
        <f>IF((AG92=FALSE),"",Parameter!$B$54)</f>
        <v/>
      </c>
      <c r="AJ92" s="58"/>
      <c r="AK92" s="58">
        <f t="shared" si="4"/>
        <v>0</v>
      </c>
      <c r="AL92" s="71" t="str">
        <f>IF(AG92=FALSE,"",IF(AK92&gt;='V+G Rechnung'!$C$6,AK92-'V+G Rechnung'!$C$6+1,""))</f>
        <v/>
      </c>
      <c r="AM92" s="73">
        <f>IF((AG92=FALSE),0,Parameter!$C$54/10000*E92)</f>
        <v>0</v>
      </c>
      <c r="AN92" s="74"/>
      <c r="AO92" s="73">
        <f>IF(AK92&gt;='V+G Rechnung'!$C$6,IF(AN92&gt;0,AN92/(AK92-AH92+1),AM92/(AK92-AH92+1)),0)</f>
        <v>0</v>
      </c>
      <c r="AP92" s="59" t="b">
        <v>0</v>
      </c>
      <c r="AQ92" s="58"/>
      <c r="AR92" s="58" t="str">
        <f>IF((AP92=FALSE),"",Parameter!$B$55)</f>
        <v/>
      </c>
      <c r="AS92" s="58"/>
      <c r="AT92" s="58">
        <f t="shared" si="5"/>
        <v>0</v>
      </c>
      <c r="AU92" s="71" t="str">
        <f>IF(AP92=FALSE,"",IF(AT92&gt;='V+G Rechnung'!$C$6,AT92-'V+G Rechnung'!$C$6+1,""))</f>
        <v/>
      </c>
      <c r="AV92" s="73">
        <f>IF((AP92=FALSE),0,Parameter!$C$55/10000*E92)</f>
        <v>0</v>
      </c>
      <c r="AW92" s="74"/>
      <c r="AX92" s="75">
        <f>IF(AT92&gt;='V+G Rechnung'!$C$6,IF(AW92&gt;0,AW92/(AT92-AQ92+1),AV92/(AT92-AQ92+1)),0)</f>
        <v>0</v>
      </c>
    </row>
    <row r="93" spans="1:50" ht="13.5" customHeight="1">
      <c r="A93" s="58" t="str">
        <f t="shared" si="6"/>
        <v/>
      </c>
      <c r="B93" s="8"/>
      <c r="C93" s="8"/>
      <c r="D93" s="77"/>
      <c r="E93" s="70"/>
      <c r="F93" s="58"/>
      <c r="G93" s="58"/>
      <c r="H93" s="70"/>
      <c r="I93" s="59" t="str">
        <f>IF(OR(B93="",G93=""),"",IF(G93="Spindel",Parameter!$B$58,Parameter!$B$59))</f>
        <v/>
      </c>
      <c r="J93" s="58"/>
      <c r="K93" s="58">
        <f t="shared" si="0"/>
        <v>0</v>
      </c>
      <c r="L93" s="71" t="str">
        <f>IF(B93="","",IF(K93&gt;='V+G Rechnung'!$C$6,K93-'V+G Rechnung'!$C$6+1,""))</f>
        <v/>
      </c>
      <c r="M93" s="72"/>
      <c r="N93" s="73">
        <f t="shared" si="1"/>
        <v>0</v>
      </c>
      <c r="O93" s="73">
        <f>IF(K93&gt;='V+G Rechnung'!$C$6,N93/(K93-F93+1),0)</f>
        <v>0</v>
      </c>
      <c r="P93" s="59" t="b">
        <v>0</v>
      </c>
      <c r="Q93" s="58" t="str">
        <f>IF((P93=FALSE),"",IF(G93="Spindel",Parameter!$B$58,Parameter!$B$59))</f>
        <v/>
      </c>
      <c r="R93" s="58"/>
      <c r="S93" s="58">
        <f t="shared" si="2"/>
        <v>0</v>
      </c>
      <c r="T93" s="71" t="str">
        <f>IF(B93="","",IF(S93&gt;='V+G Rechnung'!$C$6,S93-'V+G Rechnung'!$C$6+1,""))</f>
        <v/>
      </c>
      <c r="U93" s="73">
        <f>IF((P93=FALSE),0,IF(G93="Spindel",Parameter!$C$58/10000*E93,Parameter!$C$59/10000*E93))</f>
        <v>0</v>
      </c>
      <c r="V93" s="74"/>
      <c r="W93" s="75">
        <f>IF(S93&gt;='V+G Rechnung'!$C$6,IF(OR(V93&gt;0,U93=""),V93/(S93-F93+1),U93/(S93-F93+1)),0)</f>
        <v>0</v>
      </c>
      <c r="X93" s="59" t="b">
        <v>0</v>
      </c>
      <c r="Y93" s="76"/>
      <c r="Z93" s="58" t="str">
        <f>IF(OR(X93=FALSE),"",IF(G93="Spindel",Parameter!$B$56,Parameter!$B$57))</f>
        <v/>
      </c>
      <c r="AA93" s="58"/>
      <c r="AB93" s="58">
        <f t="shared" si="3"/>
        <v>0</v>
      </c>
      <c r="AC93" s="71" t="str">
        <f>IF(X93=FALSE,"",IF(AB93&gt;='V+G Rechnung'!$C$6,AB93-'V+G Rechnung'!$C$6+1,""))</f>
        <v/>
      </c>
      <c r="AD93" s="73">
        <f>IF((X93=FALSE),0,IF(G93="Spindel",Parameter!$C$56/10000*E93,Parameter!$C$57/10000*E93))</f>
        <v>0</v>
      </c>
      <c r="AE93" s="74"/>
      <c r="AF93" s="73">
        <f>IF(AB93&gt;='V+G Rechnung'!$C$6,IF(AE93&gt;0,AE93/(AB93-Y93+1),AD93/(AB93-Y93+1)),0)</f>
        <v>0</v>
      </c>
      <c r="AG93" s="59" t="b">
        <v>0</v>
      </c>
      <c r="AH93" s="76"/>
      <c r="AI93" s="58" t="str">
        <f>IF((AG93=FALSE),"",Parameter!$B$54)</f>
        <v/>
      </c>
      <c r="AJ93" s="58"/>
      <c r="AK93" s="58">
        <f t="shared" si="4"/>
        <v>0</v>
      </c>
      <c r="AL93" s="71" t="str">
        <f>IF(AG93=FALSE,"",IF(AK93&gt;='V+G Rechnung'!$C$6,AK93-'V+G Rechnung'!$C$6+1,""))</f>
        <v/>
      </c>
      <c r="AM93" s="73">
        <f>IF((AG93=FALSE),0,Parameter!$C$54/10000*E93)</f>
        <v>0</v>
      </c>
      <c r="AN93" s="74"/>
      <c r="AO93" s="73">
        <f>IF(AK93&gt;='V+G Rechnung'!$C$6,IF(AN93&gt;0,AN93/(AK93-AH93+1),AM93/(AK93-AH93+1)),0)</f>
        <v>0</v>
      </c>
      <c r="AP93" s="59" t="b">
        <v>0</v>
      </c>
      <c r="AQ93" s="58"/>
      <c r="AR93" s="58" t="str">
        <f>IF((AP93=FALSE),"",Parameter!$B$55)</f>
        <v/>
      </c>
      <c r="AS93" s="58"/>
      <c r="AT93" s="58">
        <f t="shared" si="5"/>
        <v>0</v>
      </c>
      <c r="AU93" s="71" t="str">
        <f>IF(AP93=FALSE,"",IF(AT93&gt;='V+G Rechnung'!$C$6,AT93-'V+G Rechnung'!$C$6+1,""))</f>
        <v/>
      </c>
      <c r="AV93" s="73">
        <f>IF((AP93=FALSE),0,Parameter!$C$55/10000*E93)</f>
        <v>0</v>
      </c>
      <c r="AW93" s="74"/>
      <c r="AX93" s="75">
        <f>IF(AT93&gt;='V+G Rechnung'!$C$6,IF(AW93&gt;0,AW93/(AT93-AQ93+1),AV93/(AT93-AQ93+1)),0)</f>
        <v>0</v>
      </c>
    </row>
    <row r="94" spans="1:50" ht="13.5" customHeight="1">
      <c r="A94" s="58" t="str">
        <f t="shared" si="6"/>
        <v/>
      </c>
      <c r="B94" s="8"/>
      <c r="C94" s="8"/>
      <c r="D94" s="77"/>
      <c r="E94" s="70"/>
      <c r="F94" s="58"/>
      <c r="G94" s="58"/>
      <c r="H94" s="70"/>
      <c r="I94" s="59" t="str">
        <f>IF(OR(B94="",G94=""),"",IF(G94="Spindel",Parameter!$B$58,Parameter!$B$59))</f>
        <v/>
      </c>
      <c r="J94" s="58"/>
      <c r="K94" s="58">
        <f t="shared" si="0"/>
        <v>0</v>
      </c>
      <c r="L94" s="71" t="str">
        <f>IF(B94="","",IF(K94&gt;='V+G Rechnung'!$C$6,K94-'V+G Rechnung'!$C$6+1,""))</f>
        <v/>
      </c>
      <c r="M94" s="72"/>
      <c r="N94" s="73">
        <f t="shared" si="1"/>
        <v>0</v>
      </c>
      <c r="O94" s="73">
        <f>IF(K94&gt;='V+G Rechnung'!$C$6,N94/(K94-F94+1),0)</f>
        <v>0</v>
      </c>
      <c r="P94" s="59" t="b">
        <v>0</v>
      </c>
      <c r="Q94" s="58" t="str">
        <f>IF((P94=FALSE),"",IF(G94="Spindel",Parameter!$B$58,Parameter!$B$59))</f>
        <v/>
      </c>
      <c r="R94" s="58"/>
      <c r="S94" s="58">
        <f t="shared" si="2"/>
        <v>0</v>
      </c>
      <c r="T94" s="71" t="str">
        <f>IF(B94="","",IF(S94&gt;='V+G Rechnung'!$C$6,S94-'V+G Rechnung'!$C$6+1,""))</f>
        <v/>
      </c>
      <c r="U94" s="73">
        <f>IF((P94=FALSE),0,IF(G94="Spindel",Parameter!$C$58/10000*E94,Parameter!$C$59/10000*E94))</f>
        <v>0</v>
      </c>
      <c r="V94" s="74"/>
      <c r="W94" s="75">
        <f>IF(S94&gt;='V+G Rechnung'!$C$6,IF(OR(V94&gt;0,U94=""),V94/(S94-F94+1),U94/(S94-F94+1)),0)</f>
        <v>0</v>
      </c>
      <c r="X94" s="59" t="b">
        <v>0</v>
      </c>
      <c r="Y94" s="76"/>
      <c r="Z94" s="58" t="str">
        <f>IF(OR(X94=FALSE),"",IF(G94="Spindel",Parameter!$B$56,Parameter!$B$57))</f>
        <v/>
      </c>
      <c r="AA94" s="58"/>
      <c r="AB94" s="58">
        <f t="shared" si="3"/>
        <v>0</v>
      </c>
      <c r="AC94" s="71" t="str">
        <f>IF(X94=FALSE,"",IF(AB94&gt;='V+G Rechnung'!$C$6,AB94-'V+G Rechnung'!$C$6+1,""))</f>
        <v/>
      </c>
      <c r="AD94" s="73">
        <f>IF((X94=FALSE),0,IF(G94="Spindel",Parameter!$C$56/10000*E94,Parameter!$C$57/10000*E94))</f>
        <v>0</v>
      </c>
      <c r="AE94" s="74"/>
      <c r="AF94" s="73">
        <f>IF(AB94&gt;='V+G Rechnung'!$C$6,IF(AE94&gt;0,AE94/(AB94-Y94+1),AD94/(AB94-Y94+1)),0)</f>
        <v>0</v>
      </c>
      <c r="AG94" s="59" t="b">
        <v>0</v>
      </c>
      <c r="AH94" s="76"/>
      <c r="AI94" s="58" t="str">
        <f>IF((AG94=FALSE),"",Parameter!$B$54)</f>
        <v/>
      </c>
      <c r="AJ94" s="58"/>
      <c r="AK94" s="58">
        <f t="shared" si="4"/>
        <v>0</v>
      </c>
      <c r="AL94" s="71" t="str">
        <f>IF(AG94=FALSE,"",IF(AK94&gt;='V+G Rechnung'!$C$6,AK94-'V+G Rechnung'!$C$6+1,""))</f>
        <v/>
      </c>
      <c r="AM94" s="73">
        <f>IF((AG94=FALSE),0,Parameter!$C$54/10000*E94)</f>
        <v>0</v>
      </c>
      <c r="AN94" s="74"/>
      <c r="AO94" s="73">
        <f>IF(AK94&gt;='V+G Rechnung'!$C$6,IF(AN94&gt;0,AN94/(AK94-AH94+1),AM94/(AK94-AH94+1)),0)</f>
        <v>0</v>
      </c>
      <c r="AP94" s="59" t="b">
        <v>0</v>
      </c>
      <c r="AQ94" s="58"/>
      <c r="AR94" s="58" t="str">
        <f>IF((AP94=FALSE),"",Parameter!$B$55)</f>
        <v/>
      </c>
      <c r="AS94" s="58"/>
      <c r="AT94" s="58">
        <f t="shared" si="5"/>
        <v>0</v>
      </c>
      <c r="AU94" s="71" t="str">
        <f>IF(AP94=FALSE,"",IF(AT94&gt;='V+G Rechnung'!$C$6,AT94-'V+G Rechnung'!$C$6+1,""))</f>
        <v/>
      </c>
      <c r="AV94" s="73">
        <f>IF((AP94=FALSE),0,Parameter!$C$55/10000*E94)</f>
        <v>0</v>
      </c>
      <c r="AW94" s="74"/>
      <c r="AX94" s="75">
        <f>IF(AT94&gt;='V+G Rechnung'!$C$6,IF(AW94&gt;0,AW94/(AT94-AQ94+1),AV94/(AT94-AQ94+1)),0)</f>
        <v>0</v>
      </c>
    </row>
    <row r="95" spans="1:50" ht="13.5" customHeight="1">
      <c r="A95" s="58" t="str">
        <f t="shared" si="6"/>
        <v/>
      </c>
      <c r="B95" s="8"/>
      <c r="C95" s="8"/>
      <c r="D95" s="77"/>
      <c r="E95" s="70"/>
      <c r="F95" s="58"/>
      <c r="G95" s="58"/>
      <c r="H95" s="70"/>
      <c r="I95" s="59" t="str">
        <f>IF(OR(B95="",G95=""),"",IF(G95="Spindel",Parameter!$B$58,Parameter!$B$59))</f>
        <v/>
      </c>
      <c r="J95" s="58"/>
      <c r="K95" s="58">
        <f t="shared" si="0"/>
        <v>0</v>
      </c>
      <c r="L95" s="71" t="str">
        <f>IF(B95="","",IF(K95&gt;='V+G Rechnung'!$C$6,K95-'V+G Rechnung'!$C$6+1,""))</f>
        <v/>
      </c>
      <c r="M95" s="72"/>
      <c r="N95" s="73">
        <f t="shared" si="1"/>
        <v>0</v>
      </c>
      <c r="O95" s="73">
        <f>IF(K95&gt;='V+G Rechnung'!$C$6,N95/(K95-F95+1),0)</f>
        <v>0</v>
      </c>
      <c r="P95" s="59" t="b">
        <v>0</v>
      </c>
      <c r="Q95" s="58" t="str">
        <f>IF((P95=FALSE),"",IF(G95="Spindel",Parameter!$B$58,Parameter!$B$59))</f>
        <v/>
      </c>
      <c r="R95" s="58"/>
      <c r="S95" s="58">
        <f t="shared" si="2"/>
        <v>0</v>
      </c>
      <c r="T95" s="71" t="str">
        <f>IF(B95="","",IF(S95&gt;='V+G Rechnung'!$C$6,S95-'V+G Rechnung'!$C$6+1,""))</f>
        <v/>
      </c>
      <c r="U95" s="73">
        <f>IF((P95=FALSE),0,IF(G95="Spindel",Parameter!$C$58/10000*E95,Parameter!$C$59/10000*E95))</f>
        <v>0</v>
      </c>
      <c r="V95" s="74"/>
      <c r="W95" s="75">
        <f>IF(S95&gt;='V+G Rechnung'!$C$6,IF(OR(V95&gt;0,U95=""),V95/(S95-F95+1),U95/(S95-F95+1)),0)</f>
        <v>0</v>
      </c>
      <c r="X95" s="59" t="b">
        <v>0</v>
      </c>
      <c r="Y95" s="76"/>
      <c r="Z95" s="58" t="str">
        <f>IF(OR(X95=FALSE),"",IF(G95="Spindel",Parameter!$B$56,Parameter!$B$57))</f>
        <v/>
      </c>
      <c r="AA95" s="58"/>
      <c r="AB95" s="58">
        <f t="shared" si="3"/>
        <v>0</v>
      </c>
      <c r="AC95" s="71" t="str">
        <f>IF(X95=FALSE,"",IF(AB95&gt;='V+G Rechnung'!$C$6,AB95-'V+G Rechnung'!$C$6+1,""))</f>
        <v/>
      </c>
      <c r="AD95" s="73">
        <f>IF((X95=FALSE),0,IF(G95="Spindel",Parameter!$C$56/10000*E95,Parameter!$C$57/10000*E95))</f>
        <v>0</v>
      </c>
      <c r="AE95" s="74"/>
      <c r="AF95" s="73">
        <f>IF(AB95&gt;='V+G Rechnung'!$C$6,IF(AE95&gt;0,AE95/(AB95-Y95+1),AD95/(AB95-Y95+1)),0)</f>
        <v>0</v>
      </c>
      <c r="AG95" s="59" t="b">
        <v>0</v>
      </c>
      <c r="AH95" s="76"/>
      <c r="AI95" s="58" t="str">
        <f>IF((AG95=FALSE),"",Parameter!$B$54)</f>
        <v/>
      </c>
      <c r="AJ95" s="58"/>
      <c r="AK95" s="58">
        <f t="shared" si="4"/>
        <v>0</v>
      </c>
      <c r="AL95" s="71" t="str">
        <f>IF(AG95=FALSE,"",IF(AK95&gt;='V+G Rechnung'!$C$6,AK95-'V+G Rechnung'!$C$6+1,""))</f>
        <v/>
      </c>
      <c r="AM95" s="73">
        <f>IF((AG95=FALSE),0,Parameter!$C$54/10000*E95)</f>
        <v>0</v>
      </c>
      <c r="AN95" s="74"/>
      <c r="AO95" s="73">
        <f>IF(AK95&gt;='V+G Rechnung'!$C$6,IF(AN95&gt;0,AN95/(AK95-AH95+1),AM95/(AK95-AH95+1)),0)</f>
        <v>0</v>
      </c>
      <c r="AP95" s="59" t="b">
        <v>0</v>
      </c>
      <c r="AQ95" s="58"/>
      <c r="AR95" s="58" t="str">
        <f>IF((AP95=FALSE),"",Parameter!$B$55)</f>
        <v/>
      </c>
      <c r="AS95" s="58"/>
      <c r="AT95" s="58">
        <f t="shared" si="5"/>
        <v>0</v>
      </c>
      <c r="AU95" s="71" t="str">
        <f>IF(AP95=FALSE,"",IF(AT95&gt;='V+G Rechnung'!$C$6,AT95-'V+G Rechnung'!$C$6+1,""))</f>
        <v/>
      </c>
      <c r="AV95" s="73">
        <f>IF((AP95=FALSE),0,Parameter!$C$55/10000*E95)</f>
        <v>0</v>
      </c>
      <c r="AW95" s="74"/>
      <c r="AX95" s="75">
        <f>IF(AT95&gt;='V+G Rechnung'!$C$6,IF(AW95&gt;0,AW95/(AT95-AQ95+1),AV95/(AT95-AQ95+1)),0)</f>
        <v>0</v>
      </c>
    </row>
    <row r="96" spans="1:50" ht="13.5" customHeight="1">
      <c r="A96" s="58" t="str">
        <f t="shared" si="6"/>
        <v/>
      </c>
      <c r="B96" s="8"/>
      <c r="C96" s="8"/>
      <c r="D96" s="77"/>
      <c r="E96" s="70"/>
      <c r="F96" s="58"/>
      <c r="G96" s="58"/>
      <c r="H96" s="70"/>
      <c r="I96" s="59" t="str">
        <f>IF(OR(B96="",G96=""),"",IF(G96="Spindel",Parameter!$B$58,Parameter!$B$59))</f>
        <v/>
      </c>
      <c r="J96" s="58"/>
      <c r="K96" s="58">
        <f t="shared" si="0"/>
        <v>0</v>
      </c>
      <c r="L96" s="71" t="str">
        <f>IF(B96="","",IF(K96&gt;='V+G Rechnung'!$C$6,K96-'V+G Rechnung'!$C$6+1,""))</f>
        <v/>
      </c>
      <c r="M96" s="72"/>
      <c r="N96" s="73">
        <f t="shared" si="1"/>
        <v>0</v>
      </c>
      <c r="O96" s="73">
        <f>IF(K96&gt;='V+G Rechnung'!$C$6,N96/(K96-F96+1),0)</f>
        <v>0</v>
      </c>
      <c r="P96" s="59" t="b">
        <v>0</v>
      </c>
      <c r="Q96" s="58" t="str">
        <f>IF((P96=FALSE),"",IF(G96="Spindel",Parameter!$B$58,Parameter!$B$59))</f>
        <v/>
      </c>
      <c r="R96" s="58"/>
      <c r="S96" s="58">
        <f t="shared" si="2"/>
        <v>0</v>
      </c>
      <c r="T96" s="71" t="str">
        <f>IF(B96="","",IF(S96&gt;='V+G Rechnung'!$C$6,S96-'V+G Rechnung'!$C$6+1,""))</f>
        <v/>
      </c>
      <c r="U96" s="73">
        <f>IF((P96=FALSE),0,IF(G96="Spindel",Parameter!$C$58/10000*E96,Parameter!$C$59/10000*E96))</f>
        <v>0</v>
      </c>
      <c r="V96" s="74"/>
      <c r="W96" s="75">
        <f>IF(S96&gt;='V+G Rechnung'!$C$6,IF(OR(V96&gt;0,U96=""),V96/(S96-F96+1),U96/(S96-F96+1)),0)</f>
        <v>0</v>
      </c>
      <c r="X96" s="59" t="b">
        <v>0</v>
      </c>
      <c r="Y96" s="76"/>
      <c r="Z96" s="58" t="str">
        <f>IF(OR(X96=FALSE),"",IF(G96="Spindel",Parameter!$B$56,Parameter!$B$57))</f>
        <v/>
      </c>
      <c r="AA96" s="58"/>
      <c r="AB96" s="58">
        <f t="shared" si="3"/>
        <v>0</v>
      </c>
      <c r="AC96" s="71" t="str">
        <f>IF(X96=FALSE,"",IF(AB96&gt;='V+G Rechnung'!$C$6,AB96-'V+G Rechnung'!$C$6+1,""))</f>
        <v/>
      </c>
      <c r="AD96" s="73">
        <f>IF((X96=FALSE),0,IF(G96="Spindel",Parameter!$C$56/10000*E96,Parameter!$C$57/10000*E96))</f>
        <v>0</v>
      </c>
      <c r="AE96" s="74"/>
      <c r="AF96" s="73">
        <f>IF(AB96&gt;='V+G Rechnung'!$C$6,IF(AE96&gt;0,AE96/(AB96-Y96+1),AD96/(AB96-Y96+1)),0)</f>
        <v>0</v>
      </c>
      <c r="AG96" s="59" t="b">
        <v>0</v>
      </c>
      <c r="AH96" s="76"/>
      <c r="AI96" s="58" t="str">
        <f>IF((AG96=FALSE),"",Parameter!$B$54)</f>
        <v/>
      </c>
      <c r="AJ96" s="58"/>
      <c r="AK96" s="58">
        <f t="shared" si="4"/>
        <v>0</v>
      </c>
      <c r="AL96" s="71" t="str">
        <f>IF(AG96=FALSE,"",IF(AK96&gt;='V+G Rechnung'!$C$6,AK96-'V+G Rechnung'!$C$6+1,""))</f>
        <v/>
      </c>
      <c r="AM96" s="73">
        <f>IF((AG96=FALSE),0,Parameter!$C$54/10000*E96)</f>
        <v>0</v>
      </c>
      <c r="AN96" s="74"/>
      <c r="AO96" s="73">
        <f>IF(AK96&gt;='V+G Rechnung'!$C$6,IF(AN96&gt;0,AN96/(AK96-AH96+1),AM96/(AK96-AH96+1)),0)</f>
        <v>0</v>
      </c>
      <c r="AP96" s="59" t="b">
        <v>0</v>
      </c>
      <c r="AQ96" s="58"/>
      <c r="AR96" s="58" t="str">
        <f>IF((AP96=FALSE),"",Parameter!$B$55)</f>
        <v/>
      </c>
      <c r="AS96" s="58"/>
      <c r="AT96" s="58">
        <f t="shared" si="5"/>
        <v>0</v>
      </c>
      <c r="AU96" s="71" t="str">
        <f>IF(AP96=FALSE,"",IF(AT96&gt;='V+G Rechnung'!$C$6,AT96-'V+G Rechnung'!$C$6+1,""))</f>
        <v/>
      </c>
      <c r="AV96" s="73">
        <f>IF((AP96=FALSE),0,Parameter!$C$55/10000*E96)</f>
        <v>0</v>
      </c>
      <c r="AW96" s="74"/>
      <c r="AX96" s="75">
        <f>IF(AT96&gt;='V+G Rechnung'!$C$6,IF(AW96&gt;0,AW96/(AT96-AQ96+1),AV96/(AT96-AQ96+1)),0)</f>
        <v>0</v>
      </c>
    </row>
    <row r="97" spans="1:50" ht="13.5" customHeight="1">
      <c r="A97" s="58" t="str">
        <f t="shared" si="6"/>
        <v/>
      </c>
      <c r="B97" s="8"/>
      <c r="C97" s="8"/>
      <c r="D97" s="77"/>
      <c r="E97" s="70"/>
      <c r="F97" s="58"/>
      <c r="G97" s="58"/>
      <c r="H97" s="70"/>
      <c r="I97" s="59" t="str">
        <f>IF(OR(B97="",G97=""),"",IF(G97="Spindel",Parameter!$B$58,Parameter!$B$59))</f>
        <v/>
      </c>
      <c r="J97" s="58"/>
      <c r="K97" s="58">
        <f t="shared" si="0"/>
        <v>0</v>
      </c>
      <c r="L97" s="71" t="str">
        <f>IF(B97="","",IF(K97&gt;='V+G Rechnung'!$C$6,K97-'V+G Rechnung'!$C$6+1,""))</f>
        <v/>
      </c>
      <c r="M97" s="72"/>
      <c r="N97" s="73">
        <f t="shared" si="1"/>
        <v>0</v>
      </c>
      <c r="O97" s="73">
        <f>IF(K97&gt;='V+G Rechnung'!$C$6,N97/(K97-F97+1),0)</f>
        <v>0</v>
      </c>
      <c r="P97" s="59" t="b">
        <v>0</v>
      </c>
      <c r="Q97" s="58" t="str">
        <f>IF((P97=FALSE),"",IF(G97="Spindel",Parameter!$B$58,Parameter!$B$59))</f>
        <v/>
      </c>
      <c r="R97" s="58"/>
      <c r="S97" s="58">
        <f t="shared" si="2"/>
        <v>0</v>
      </c>
      <c r="T97" s="71" t="str">
        <f>IF(B97="","",IF(S97&gt;='V+G Rechnung'!$C$6,S97-'V+G Rechnung'!$C$6+1,""))</f>
        <v/>
      </c>
      <c r="U97" s="73">
        <f>IF((P97=FALSE),0,IF(G97="Spindel",Parameter!$C$58/10000*E97,Parameter!$C$59/10000*E97))</f>
        <v>0</v>
      </c>
      <c r="V97" s="74"/>
      <c r="W97" s="75">
        <f>IF(S97&gt;='V+G Rechnung'!$C$6,IF(OR(V97&gt;0,U97=""),V97/(S97-F97+1),U97/(S97-F97+1)),0)</f>
        <v>0</v>
      </c>
      <c r="X97" s="59" t="b">
        <v>0</v>
      </c>
      <c r="Y97" s="76"/>
      <c r="Z97" s="58" t="str">
        <f>IF(OR(X97=FALSE),"",IF(G97="Spindel",Parameter!$B$56,Parameter!$B$57))</f>
        <v/>
      </c>
      <c r="AA97" s="58"/>
      <c r="AB97" s="58">
        <f t="shared" si="3"/>
        <v>0</v>
      </c>
      <c r="AC97" s="71" t="str">
        <f>IF(X97=FALSE,"",IF(AB97&gt;='V+G Rechnung'!$C$6,AB97-'V+G Rechnung'!$C$6+1,""))</f>
        <v/>
      </c>
      <c r="AD97" s="73">
        <f>IF((X97=FALSE),0,IF(G97="Spindel",Parameter!$C$56/10000*E97,Parameter!$C$57/10000*E97))</f>
        <v>0</v>
      </c>
      <c r="AE97" s="74"/>
      <c r="AF97" s="73">
        <f>IF(AB97&gt;='V+G Rechnung'!$C$6,IF(AE97&gt;0,AE97/(AB97-Y97+1),AD97/(AB97-Y97+1)),0)</f>
        <v>0</v>
      </c>
      <c r="AG97" s="59" t="b">
        <v>0</v>
      </c>
      <c r="AH97" s="76"/>
      <c r="AI97" s="58" t="str">
        <f>IF((AG97=FALSE),"",Parameter!$B$54)</f>
        <v/>
      </c>
      <c r="AJ97" s="58"/>
      <c r="AK97" s="58">
        <f t="shared" si="4"/>
        <v>0</v>
      </c>
      <c r="AL97" s="71" t="str">
        <f>IF(AG97=FALSE,"",IF(AK97&gt;='V+G Rechnung'!$C$6,AK97-'V+G Rechnung'!$C$6+1,""))</f>
        <v/>
      </c>
      <c r="AM97" s="73">
        <f>IF((AG97=FALSE),0,Parameter!$C$54/10000*E97)</f>
        <v>0</v>
      </c>
      <c r="AN97" s="74"/>
      <c r="AO97" s="73">
        <f>IF(AK97&gt;='V+G Rechnung'!$C$6,IF(AN97&gt;0,AN97/(AK97-AH97+1),AM97/(AK97-AH97+1)),0)</f>
        <v>0</v>
      </c>
      <c r="AP97" s="59" t="b">
        <v>0</v>
      </c>
      <c r="AQ97" s="58"/>
      <c r="AR97" s="58" t="str">
        <f>IF((AP97=FALSE),"",Parameter!$B$55)</f>
        <v/>
      </c>
      <c r="AS97" s="58"/>
      <c r="AT97" s="58">
        <f t="shared" si="5"/>
        <v>0</v>
      </c>
      <c r="AU97" s="71" t="str">
        <f>IF(AP97=FALSE,"",IF(AT97&gt;='V+G Rechnung'!$C$6,AT97-'V+G Rechnung'!$C$6+1,""))</f>
        <v/>
      </c>
      <c r="AV97" s="73">
        <f>IF((AP97=FALSE),0,Parameter!$C$55/10000*E97)</f>
        <v>0</v>
      </c>
      <c r="AW97" s="74"/>
      <c r="AX97" s="75">
        <f>IF(AT97&gt;='V+G Rechnung'!$C$6,IF(AW97&gt;0,AW97/(AT97-AQ97+1),AV97/(AT97-AQ97+1)),0)</f>
        <v>0</v>
      </c>
    </row>
    <row r="98" spans="1:50" ht="13.5" customHeight="1">
      <c r="A98" s="58" t="str">
        <f t="shared" si="6"/>
        <v/>
      </c>
      <c r="B98" s="8"/>
      <c r="C98" s="8"/>
      <c r="D98" s="77"/>
      <c r="E98" s="70"/>
      <c r="F98" s="58"/>
      <c r="G98" s="58"/>
      <c r="H98" s="70"/>
      <c r="I98" s="59" t="str">
        <f>IF(OR(B98="",G98=""),"",IF(G98="Spindel",Parameter!$B$58,Parameter!$B$59))</f>
        <v/>
      </c>
      <c r="J98" s="58"/>
      <c r="K98" s="58">
        <f t="shared" si="0"/>
        <v>0</v>
      </c>
      <c r="L98" s="71" t="str">
        <f>IF(B98="","",IF(K98&gt;='V+G Rechnung'!$C$6,K98-'V+G Rechnung'!$C$6+1,""))</f>
        <v/>
      </c>
      <c r="M98" s="72"/>
      <c r="N98" s="73">
        <f t="shared" si="1"/>
        <v>0</v>
      </c>
      <c r="O98" s="73">
        <f>IF(K98&gt;='V+G Rechnung'!$C$6,N98/(K98-F98+1),0)</f>
        <v>0</v>
      </c>
      <c r="P98" s="59" t="b">
        <v>0</v>
      </c>
      <c r="Q98" s="58" t="str">
        <f>IF((P98=FALSE),"",IF(G98="Spindel",Parameter!$B$58,Parameter!$B$59))</f>
        <v/>
      </c>
      <c r="R98" s="58"/>
      <c r="S98" s="58">
        <f t="shared" si="2"/>
        <v>0</v>
      </c>
      <c r="T98" s="71" t="str">
        <f>IF(B98="","",IF(S98&gt;='V+G Rechnung'!$C$6,S98-'V+G Rechnung'!$C$6+1,""))</f>
        <v/>
      </c>
      <c r="U98" s="73">
        <f>IF((P98=FALSE),0,IF(G98="Spindel",Parameter!$C$58/10000*E98,Parameter!$C$59/10000*E98))</f>
        <v>0</v>
      </c>
      <c r="V98" s="74"/>
      <c r="W98" s="75">
        <f>IF(S98&gt;='V+G Rechnung'!$C$6,IF(OR(V98&gt;0,U98=""),V98/(S98-F98+1),U98/(S98-F98+1)),0)</f>
        <v>0</v>
      </c>
      <c r="X98" s="59" t="b">
        <v>0</v>
      </c>
      <c r="Y98" s="76"/>
      <c r="Z98" s="58" t="str">
        <f>IF(OR(X98=FALSE),"",IF(G98="Spindel",Parameter!$B$56,Parameter!$B$57))</f>
        <v/>
      </c>
      <c r="AA98" s="58"/>
      <c r="AB98" s="58">
        <f t="shared" si="3"/>
        <v>0</v>
      </c>
      <c r="AC98" s="71" t="str">
        <f>IF(X98=FALSE,"",IF(AB98&gt;='V+G Rechnung'!$C$6,AB98-'V+G Rechnung'!$C$6+1,""))</f>
        <v/>
      </c>
      <c r="AD98" s="73">
        <f>IF((X98=FALSE),0,IF(G98="Spindel",Parameter!$C$56/10000*E98,Parameter!$C$57/10000*E98))</f>
        <v>0</v>
      </c>
      <c r="AE98" s="74"/>
      <c r="AF98" s="73">
        <f>IF(AB98&gt;='V+G Rechnung'!$C$6,IF(AE98&gt;0,AE98/(AB98-Y98+1),AD98/(AB98-Y98+1)),0)</f>
        <v>0</v>
      </c>
      <c r="AG98" s="59" t="b">
        <v>0</v>
      </c>
      <c r="AH98" s="76"/>
      <c r="AI98" s="58" t="str">
        <f>IF((AG98=FALSE),"",Parameter!$B$54)</f>
        <v/>
      </c>
      <c r="AJ98" s="58"/>
      <c r="AK98" s="58">
        <f t="shared" si="4"/>
        <v>0</v>
      </c>
      <c r="AL98" s="71" t="str">
        <f>IF(AG98=FALSE,"",IF(AK98&gt;='V+G Rechnung'!$C$6,AK98-'V+G Rechnung'!$C$6+1,""))</f>
        <v/>
      </c>
      <c r="AM98" s="73">
        <f>IF((AG98=FALSE),0,Parameter!$C$54/10000*E98)</f>
        <v>0</v>
      </c>
      <c r="AN98" s="74"/>
      <c r="AO98" s="73">
        <f>IF(AK98&gt;='V+G Rechnung'!$C$6,IF(AN98&gt;0,AN98/(AK98-AH98+1),AM98/(AK98-AH98+1)),0)</f>
        <v>0</v>
      </c>
      <c r="AP98" s="59" t="b">
        <v>0</v>
      </c>
      <c r="AQ98" s="58"/>
      <c r="AR98" s="58" t="str">
        <f>IF((AP98=FALSE),"",Parameter!$B$55)</f>
        <v/>
      </c>
      <c r="AS98" s="58"/>
      <c r="AT98" s="58">
        <f t="shared" si="5"/>
        <v>0</v>
      </c>
      <c r="AU98" s="71" t="str">
        <f>IF(AP98=FALSE,"",IF(AT98&gt;='V+G Rechnung'!$C$6,AT98-'V+G Rechnung'!$C$6+1,""))</f>
        <v/>
      </c>
      <c r="AV98" s="73">
        <f>IF((AP98=FALSE),0,Parameter!$C$55/10000*E98)</f>
        <v>0</v>
      </c>
      <c r="AW98" s="74"/>
      <c r="AX98" s="75">
        <f>IF(AT98&gt;='V+G Rechnung'!$C$6,IF(AW98&gt;0,AW98/(AT98-AQ98+1),AV98/(AT98-AQ98+1)),0)</f>
        <v>0</v>
      </c>
    </row>
    <row r="99" spans="1:50" ht="13.5" customHeight="1">
      <c r="A99" s="58" t="str">
        <f t="shared" si="6"/>
        <v/>
      </c>
      <c r="B99" s="8"/>
      <c r="C99" s="8"/>
      <c r="D99" s="77"/>
      <c r="E99" s="70"/>
      <c r="F99" s="58"/>
      <c r="G99" s="58"/>
      <c r="H99" s="70"/>
      <c r="I99" s="59" t="str">
        <f>IF(OR(B99="",G99=""),"",IF(G99="Spindel",Parameter!$B$58,Parameter!$B$59))</f>
        <v/>
      </c>
      <c r="J99" s="58"/>
      <c r="K99" s="58">
        <f t="shared" si="0"/>
        <v>0</v>
      </c>
      <c r="L99" s="71" t="str">
        <f>IF(B99="","",IF(K99&gt;='V+G Rechnung'!$C$6,K99-'V+G Rechnung'!$C$6+1,""))</f>
        <v/>
      </c>
      <c r="M99" s="72"/>
      <c r="N99" s="73">
        <f t="shared" si="1"/>
        <v>0</v>
      </c>
      <c r="O99" s="73">
        <f>IF(K99&gt;='V+G Rechnung'!$C$6,N99/(K99-F99+1),0)</f>
        <v>0</v>
      </c>
      <c r="P99" s="59" t="b">
        <v>0</v>
      </c>
      <c r="Q99" s="58" t="str">
        <f>IF((P99=FALSE),"",IF(G99="Spindel",Parameter!$B$58,Parameter!$B$59))</f>
        <v/>
      </c>
      <c r="R99" s="58"/>
      <c r="S99" s="58">
        <f t="shared" si="2"/>
        <v>0</v>
      </c>
      <c r="T99" s="71" t="str">
        <f>IF(B99="","",IF(S99&gt;='V+G Rechnung'!$C$6,S99-'V+G Rechnung'!$C$6+1,""))</f>
        <v/>
      </c>
      <c r="U99" s="73">
        <f>IF((P99=FALSE),0,IF(G99="Spindel",Parameter!$C$58/10000*E99,Parameter!$C$59/10000*E99))</f>
        <v>0</v>
      </c>
      <c r="V99" s="74"/>
      <c r="W99" s="75">
        <f>IF(S99&gt;='V+G Rechnung'!$C$6,IF(OR(V99&gt;0,U99=""),V99/(S99-F99+1),U99/(S99-F99+1)),0)</f>
        <v>0</v>
      </c>
      <c r="X99" s="59" t="b">
        <v>0</v>
      </c>
      <c r="Y99" s="76"/>
      <c r="Z99" s="58" t="str">
        <f>IF(OR(X99=FALSE),"",IF(G99="Spindel",Parameter!$B$56,Parameter!$B$57))</f>
        <v/>
      </c>
      <c r="AA99" s="58"/>
      <c r="AB99" s="58">
        <f t="shared" si="3"/>
        <v>0</v>
      </c>
      <c r="AC99" s="71" t="str">
        <f>IF(X99=FALSE,"",IF(AB99&gt;='V+G Rechnung'!$C$6,AB99-'V+G Rechnung'!$C$6+1,""))</f>
        <v/>
      </c>
      <c r="AD99" s="73">
        <f>IF((X99=FALSE),0,IF(G99="Spindel",Parameter!$C$56/10000*E99,Parameter!$C$57/10000*E99))</f>
        <v>0</v>
      </c>
      <c r="AE99" s="74"/>
      <c r="AF99" s="73">
        <f>IF(AB99&gt;='V+G Rechnung'!$C$6,IF(AE99&gt;0,AE99/(AB99-Y99+1),AD99/(AB99-Y99+1)),0)</f>
        <v>0</v>
      </c>
      <c r="AG99" s="59" t="b">
        <v>0</v>
      </c>
      <c r="AH99" s="76"/>
      <c r="AI99" s="58" t="str">
        <f>IF((AG99=FALSE),"",Parameter!$B$54)</f>
        <v/>
      </c>
      <c r="AJ99" s="58"/>
      <c r="AK99" s="58">
        <f t="shared" si="4"/>
        <v>0</v>
      </c>
      <c r="AL99" s="71" t="str">
        <f>IF(AG99=FALSE,"",IF(AK99&gt;='V+G Rechnung'!$C$6,AK99-'V+G Rechnung'!$C$6+1,""))</f>
        <v/>
      </c>
      <c r="AM99" s="73">
        <f>IF((AG99=FALSE),0,Parameter!$C$54/10000*E99)</f>
        <v>0</v>
      </c>
      <c r="AN99" s="74"/>
      <c r="AO99" s="73">
        <f>IF(AK99&gt;='V+G Rechnung'!$C$6,IF(AN99&gt;0,AN99/(AK99-AH99+1),AM99/(AK99-AH99+1)),0)</f>
        <v>0</v>
      </c>
      <c r="AP99" s="59" t="b">
        <v>0</v>
      </c>
      <c r="AQ99" s="58"/>
      <c r="AR99" s="58" t="str">
        <f>IF((AP99=FALSE),"",Parameter!$B$55)</f>
        <v/>
      </c>
      <c r="AS99" s="58"/>
      <c r="AT99" s="58">
        <f t="shared" si="5"/>
        <v>0</v>
      </c>
      <c r="AU99" s="71" t="str">
        <f>IF(AP99=FALSE,"",IF(AT99&gt;='V+G Rechnung'!$C$6,AT99-'V+G Rechnung'!$C$6+1,""))</f>
        <v/>
      </c>
      <c r="AV99" s="73">
        <f>IF((AP99=FALSE),0,Parameter!$C$55/10000*E99)</f>
        <v>0</v>
      </c>
      <c r="AW99" s="74"/>
      <c r="AX99" s="75">
        <f>IF(AT99&gt;='V+G Rechnung'!$C$6,IF(AW99&gt;0,AW99/(AT99-AQ99+1),AV99/(AT99-AQ99+1)),0)</f>
        <v>0</v>
      </c>
    </row>
    <row r="100" spans="1:50" ht="13.5" customHeight="1">
      <c r="A100" s="58" t="str">
        <f t="shared" si="6"/>
        <v/>
      </c>
      <c r="B100" s="8"/>
      <c r="C100" s="8"/>
      <c r="D100" s="77"/>
      <c r="E100" s="70"/>
      <c r="F100" s="58"/>
      <c r="G100" s="58"/>
      <c r="H100" s="70"/>
      <c r="I100" s="59" t="str">
        <f>IF(OR(B100="",G100=""),"",IF(G100="Spindel",Parameter!$B$58,Parameter!$B$59))</f>
        <v/>
      </c>
      <c r="J100" s="58"/>
      <c r="K100" s="58">
        <f t="shared" si="0"/>
        <v>0</v>
      </c>
      <c r="L100" s="71" t="str">
        <f>IF(B100="","",IF(K100&gt;='V+G Rechnung'!$C$6,K100-'V+G Rechnung'!$C$6+1,""))</f>
        <v/>
      </c>
      <c r="M100" s="72"/>
      <c r="N100" s="73">
        <f t="shared" si="1"/>
        <v>0</v>
      </c>
      <c r="O100" s="73">
        <f>IF(K100&gt;='V+G Rechnung'!$C$6,N100/(K100-F100+1),0)</f>
        <v>0</v>
      </c>
      <c r="P100" s="59" t="b">
        <v>0</v>
      </c>
      <c r="Q100" s="58" t="str">
        <f>IF((P100=FALSE),"",IF(G100="Spindel",Parameter!$B$58,Parameter!$B$59))</f>
        <v/>
      </c>
      <c r="R100" s="58"/>
      <c r="S100" s="58">
        <f t="shared" si="2"/>
        <v>0</v>
      </c>
      <c r="T100" s="71" t="str">
        <f>IF(B100="","",IF(S100&gt;='V+G Rechnung'!$C$6,S100-'V+G Rechnung'!$C$6+1,""))</f>
        <v/>
      </c>
      <c r="U100" s="73">
        <f>IF((P100=FALSE),0,IF(G100="Spindel",Parameter!$C$58/10000*E100,Parameter!$C$59/10000*E100))</f>
        <v>0</v>
      </c>
      <c r="V100" s="74"/>
      <c r="W100" s="75">
        <f>IF(S100&gt;='V+G Rechnung'!$C$6,IF(OR(V100&gt;0,U100=""),V100/(S100-F100+1),U100/(S100-F100+1)),0)</f>
        <v>0</v>
      </c>
      <c r="X100" s="59" t="b">
        <v>0</v>
      </c>
      <c r="Y100" s="76"/>
      <c r="Z100" s="58" t="str">
        <f>IF(OR(X100=FALSE),"",IF(G100="Spindel",Parameter!$B$56,Parameter!$B$57))</f>
        <v/>
      </c>
      <c r="AA100" s="58"/>
      <c r="AB100" s="58">
        <f t="shared" si="3"/>
        <v>0</v>
      </c>
      <c r="AC100" s="71" t="str">
        <f>IF(X100=FALSE,"",IF(AB100&gt;='V+G Rechnung'!$C$6,AB100-'V+G Rechnung'!$C$6+1,""))</f>
        <v/>
      </c>
      <c r="AD100" s="73">
        <f>IF((X100=FALSE),0,IF(G100="Spindel",Parameter!$C$56/10000*E100,Parameter!$C$57/10000*E100))</f>
        <v>0</v>
      </c>
      <c r="AE100" s="74"/>
      <c r="AF100" s="73">
        <f>IF(AB100&gt;='V+G Rechnung'!$C$6,IF(AE100&gt;0,AE100/(AB100-Y100+1),AD100/(AB100-Y100+1)),0)</f>
        <v>0</v>
      </c>
      <c r="AG100" s="59" t="b">
        <v>0</v>
      </c>
      <c r="AH100" s="76"/>
      <c r="AI100" s="58" t="str">
        <f>IF((AG100=FALSE),"",Parameter!$B$54)</f>
        <v/>
      </c>
      <c r="AJ100" s="58"/>
      <c r="AK100" s="58">
        <f t="shared" si="4"/>
        <v>0</v>
      </c>
      <c r="AL100" s="71" t="str">
        <f>IF(AG100=FALSE,"",IF(AK100&gt;='V+G Rechnung'!$C$6,AK100-'V+G Rechnung'!$C$6+1,""))</f>
        <v/>
      </c>
      <c r="AM100" s="73">
        <f>IF((AG100=FALSE),0,Parameter!$C$54/10000*E100)</f>
        <v>0</v>
      </c>
      <c r="AN100" s="74"/>
      <c r="AO100" s="73">
        <f>IF(AK100&gt;='V+G Rechnung'!$C$6,IF(AN100&gt;0,AN100/(AK100-AH100+1),AM100/(AK100-AH100+1)),0)</f>
        <v>0</v>
      </c>
      <c r="AP100" s="59" t="b">
        <v>0</v>
      </c>
      <c r="AQ100" s="58"/>
      <c r="AR100" s="58" t="str">
        <f>IF((AP100=FALSE),"",Parameter!$B$55)</f>
        <v/>
      </c>
      <c r="AS100" s="58"/>
      <c r="AT100" s="58">
        <f t="shared" si="5"/>
        <v>0</v>
      </c>
      <c r="AU100" s="71" t="str">
        <f>IF(AP100=FALSE,"",IF(AT100&gt;='V+G Rechnung'!$C$6,AT100-'V+G Rechnung'!$C$6+1,""))</f>
        <v/>
      </c>
      <c r="AV100" s="73">
        <f>IF((AP100=FALSE),0,Parameter!$C$55/10000*E100)</f>
        <v>0</v>
      </c>
      <c r="AW100" s="74"/>
      <c r="AX100" s="75">
        <f>IF(AT100&gt;='V+G Rechnung'!$C$6,IF(AW100&gt;0,AW100/(AT100-AQ100+1),AV100/(AT100-AQ100+1)),0)</f>
        <v>0</v>
      </c>
    </row>
    <row r="101" spans="1:50" ht="13.5" customHeight="1">
      <c r="A101" s="58" t="str">
        <f t="shared" si="6"/>
        <v/>
      </c>
      <c r="B101" s="8"/>
      <c r="C101" s="8"/>
      <c r="D101" s="77"/>
      <c r="E101" s="70"/>
      <c r="F101" s="58"/>
      <c r="G101" s="58"/>
      <c r="H101" s="70"/>
      <c r="I101" s="59" t="str">
        <f>IF(OR(B101="",G101=""),"",IF(G101="Spindel",Parameter!$B$58,Parameter!$B$59))</f>
        <v/>
      </c>
      <c r="J101" s="58"/>
      <c r="K101" s="58">
        <f t="shared" si="0"/>
        <v>0</v>
      </c>
      <c r="L101" s="71" t="str">
        <f>IF(B101="","",IF(K101&gt;='V+G Rechnung'!$C$6,K101-'V+G Rechnung'!$C$6+1,""))</f>
        <v/>
      </c>
      <c r="M101" s="72"/>
      <c r="N101" s="73">
        <f t="shared" si="1"/>
        <v>0</v>
      </c>
      <c r="O101" s="73">
        <f>IF(K101&gt;='V+G Rechnung'!$C$6,N101/(K101-F101+1),0)</f>
        <v>0</v>
      </c>
      <c r="P101" s="59" t="b">
        <v>0</v>
      </c>
      <c r="Q101" s="58" t="str">
        <f>IF((P101=FALSE),"",IF(G101="Spindel",Parameter!$B$58,Parameter!$B$59))</f>
        <v/>
      </c>
      <c r="R101" s="58"/>
      <c r="S101" s="58">
        <f t="shared" si="2"/>
        <v>0</v>
      </c>
      <c r="T101" s="71" t="str">
        <f>IF(B101="","",IF(S101&gt;='V+G Rechnung'!$C$6,S101-'V+G Rechnung'!$C$6+1,""))</f>
        <v/>
      </c>
      <c r="U101" s="73">
        <f>IF((P101=FALSE),0,IF(G101="Spindel",Parameter!$C$58/10000*E101,Parameter!$C$59/10000*E101))</f>
        <v>0</v>
      </c>
      <c r="V101" s="74"/>
      <c r="W101" s="75">
        <f>IF(S101&gt;='V+G Rechnung'!$C$6,IF(OR(V101&gt;0,U101=""),V101/(S101-F101+1),U101/(S101-F101+1)),0)</f>
        <v>0</v>
      </c>
      <c r="X101" s="59" t="b">
        <v>0</v>
      </c>
      <c r="Y101" s="76"/>
      <c r="Z101" s="58" t="str">
        <f>IF(OR(X101=FALSE),"",IF(G101="Spindel",Parameter!$B$56,Parameter!$B$57))</f>
        <v/>
      </c>
      <c r="AA101" s="58"/>
      <c r="AB101" s="58">
        <f t="shared" si="3"/>
        <v>0</v>
      </c>
      <c r="AC101" s="71" t="str">
        <f>IF(X101=FALSE,"",IF(AB101&gt;='V+G Rechnung'!$C$6,AB101-'V+G Rechnung'!$C$6+1,""))</f>
        <v/>
      </c>
      <c r="AD101" s="73">
        <f>IF((X101=FALSE),0,IF(G101="Spindel",Parameter!$C$56/10000*E101,Parameter!$C$57/10000*E101))</f>
        <v>0</v>
      </c>
      <c r="AE101" s="74"/>
      <c r="AF101" s="73">
        <f>IF(AB101&gt;='V+G Rechnung'!$C$6,IF(AE101&gt;0,AE101/(AB101-Y101+1),AD101/(AB101-Y101+1)),0)</f>
        <v>0</v>
      </c>
      <c r="AG101" s="59" t="b">
        <v>0</v>
      </c>
      <c r="AH101" s="76"/>
      <c r="AI101" s="58" t="str">
        <f>IF((AG101=FALSE),"",Parameter!$B$54)</f>
        <v/>
      </c>
      <c r="AJ101" s="58"/>
      <c r="AK101" s="58">
        <f t="shared" si="4"/>
        <v>0</v>
      </c>
      <c r="AL101" s="71" t="str">
        <f>IF(AG101=FALSE,"",IF(AK101&gt;='V+G Rechnung'!$C$6,AK101-'V+G Rechnung'!$C$6+1,""))</f>
        <v/>
      </c>
      <c r="AM101" s="73">
        <f>IF((AG101=FALSE),0,Parameter!$C$54/10000*E101)</f>
        <v>0</v>
      </c>
      <c r="AN101" s="74"/>
      <c r="AO101" s="73">
        <f>IF(AK101&gt;='V+G Rechnung'!$C$6,IF(AN101&gt;0,AN101/(AK101-AH101+1),AM101/(AK101-AH101+1)),0)</f>
        <v>0</v>
      </c>
      <c r="AP101" s="59" t="b">
        <v>0</v>
      </c>
      <c r="AQ101" s="58"/>
      <c r="AR101" s="58" t="str">
        <f>IF((AP101=FALSE),"",Parameter!$B$55)</f>
        <v/>
      </c>
      <c r="AS101" s="58"/>
      <c r="AT101" s="58">
        <f t="shared" si="5"/>
        <v>0</v>
      </c>
      <c r="AU101" s="71" t="str">
        <f>IF(AP101=FALSE,"",IF(AT101&gt;='V+G Rechnung'!$C$6,AT101-'V+G Rechnung'!$C$6+1,""))</f>
        <v/>
      </c>
      <c r="AV101" s="73">
        <f>IF((AP101=FALSE),0,Parameter!$C$55/10000*E101)</f>
        <v>0</v>
      </c>
      <c r="AW101" s="74"/>
      <c r="AX101" s="75">
        <f>IF(AT101&gt;='V+G Rechnung'!$C$6,IF(AW101&gt;0,AW101/(AT101-AQ101+1),AV101/(AT101-AQ101+1)),0)</f>
        <v>0</v>
      </c>
    </row>
    <row r="102" spans="1:50" ht="13.5" customHeight="1">
      <c r="A102" s="58" t="str">
        <f t="shared" si="6"/>
        <v/>
      </c>
      <c r="B102" s="8"/>
      <c r="C102" s="8"/>
      <c r="D102" s="77"/>
      <c r="E102" s="70"/>
      <c r="F102" s="58"/>
      <c r="G102" s="58"/>
      <c r="H102" s="70"/>
      <c r="I102" s="59" t="str">
        <f>IF(OR(B102="",G102=""),"",IF(G102="Spindel",Parameter!$B$58,Parameter!$B$59))</f>
        <v/>
      </c>
      <c r="J102" s="58"/>
      <c r="K102" s="58">
        <f t="shared" si="0"/>
        <v>0</v>
      </c>
      <c r="L102" s="71" t="str">
        <f>IF(B102="","",IF(K102&gt;='V+G Rechnung'!$C$6,K102-'V+G Rechnung'!$C$6+1,""))</f>
        <v/>
      </c>
      <c r="M102" s="72"/>
      <c r="N102" s="73">
        <f t="shared" si="1"/>
        <v>0</v>
      </c>
      <c r="O102" s="73">
        <f>IF(K102&gt;='V+G Rechnung'!$C$6,N102/(K102-F102+1),0)</f>
        <v>0</v>
      </c>
      <c r="P102" s="59" t="b">
        <v>0</v>
      </c>
      <c r="Q102" s="58" t="str">
        <f>IF((P102=FALSE),"",IF(G102="Spindel",Parameter!$B$58,Parameter!$B$59))</f>
        <v/>
      </c>
      <c r="R102" s="58"/>
      <c r="S102" s="58">
        <f t="shared" si="2"/>
        <v>0</v>
      </c>
      <c r="T102" s="71" t="str">
        <f>IF(B102="","",IF(S102&gt;='V+G Rechnung'!$C$6,S102-'V+G Rechnung'!$C$6+1,""))</f>
        <v/>
      </c>
      <c r="U102" s="73">
        <f>IF((P102=FALSE),0,IF(G102="Spindel",Parameter!$C$58/10000*E102,Parameter!$C$59/10000*E102))</f>
        <v>0</v>
      </c>
      <c r="V102" s="74"/>
      <c r="W102" s="75">
        <f>IF(S102&gt;='V+G Rechnung'!$C$6,IF(OR(V102&gt;0,U102=""),V102/(S102-F102+1),U102/(S102-F102+1)),0)</f>
        <v>0</v>
      </c>
      <c r="X102" s="59" t="b">
        <v>0</v>
      </c>
      <c r="Y102" s="76"/>
      <c r="Z102" s="58" t="str">
        <f>IF(OR(X102=FALSE),"",IF(G102="Spindel",Parameter!$B$56,Parameter!$B$57))</f>
        <v/>
      </c>
      <c r="AA102" s="58"/>
      <c r="AB102" s="58">
        <f t="shared" si="3"/>
        <v>0</v>
      </c>
      <c r="AC102" s="71" t="str">
        <f>IF(X102=FALSE,"",IF(AB102&gt;='V+G Rechnung'!$C$6,AB102-'V+G Rechnung'!$C$6+1,""))</f>
        <v/>
      </c>
      <c r="AD102" s="73">
        <f>IF((X102=FALSE),0,IF(G102="Spindel",Parameter!$C$56/10000*E102,Parameter!$C$57/10000*E102))</f>
        <v>0</v>
      </c>
      <c r="AE102" s="74"/>
      <c r="AF102" s="73">
        <f>IF(AB102&gt;='V+G Rechnung'!$C$6,IF(AE102&gt;0,AE102/(AB102-Y102+1),AD102/(AB102-Y102+1)),0)</f>
        <v>0</v>
      </c>
      <c r="AG102" s="59" t="b">
        <v>0</v>
      </c>
      <c r="AH102" s="76"/>
      <c r="AI102" s="58" t="str">
        <f>IF((AG102=FALSE),"",Parameter!$B$54)</f>
        <v/>
      </c>
      <c r="AJ102" s="58"/>
      <c r="AK102" s="58">
        <f t="shared" si="4"/>
        <v>0</v>
      </c>
      <c r="AL102" s="71" t="str">
        <f>IF(AG102=FALSE,"",IF(AK102&gt;='V+G Rechnung'!$C$6,AK102-'V+G Rechnung'!$C$6+1,""))</f>
        <v/>
      </c>
      <c r="AM102" s="73">
        <f>IF((AG102=FALSE),0,Parameter!$C$54/10000*E102)</f>
        <v>0</v>
      </c>
      <c r="AN102" s="74"/>
      <c r="AO102" s="73">
        <f>IF(AK102&gt;='V+G Rechnung'!$C$6,IF(AN102&gt;0,AN102/(AK102-AH102+1),AM102/(AK102-AH102+1)),0)</f>
        <v>0</v>
      </c>
      <c r="AP102" s="59" t="b">
        <v>0</v>
      </c>
      <c r="AQ102" s="58"/>
      <c r="AR102" s="58" t="str">
        <f>IF((AP102=FALSE),"",Parameter!$B$55)</f>
        <v/>
      </c>
      <c r="AS102" s="58"/>
      <c r="AT102" s="58">
        <f t="shared" si="5"/>
        <v>0</v>
      </c>
      <c r="AU102" s="71" t="str">
        <f>IF(AP102=FALSE,"",IF(AT102&gt;='V+G Rechnung'!$C$6,AT102-'V+G Rechnung'!$C$6+1,""))</f>
        <v/>
      </c>
      <c r="AV102" s="73">
        <f>IF((AP102=FALSE),0,Parameter!$C$55/10000*E102)</f>
        <v>0</v>
      </c>
      <c r="AW102" s="74"/>
      <c r="AX102" s="75">
        <f>IF(AT102&gt;='V+G Rechnung'!$C$6,IF(AW102&gt;0,AW102/(AT102-AQ102+1),AV102/(AT102-AQ102+1)),0)</f>
        <v>0</v>
      </c>
    </row>
    <row r="103" spans="1:50" ht="13.5" customHeight="1">
      <c r="A103" s="58" t="str">
        <f t="shared" si="6"/>
        <v/>
      </c>
      <c r="B103" s="8"/>
      <c r="C103" s="8"/>
      <c r="D103" s="77"/>
      <c r="E103" s="70"/>
      <c r="F103" s="58"/>
      <c r="G103" s="58"/>
      <c r="H103" s="70"/>
      <c r="I103" s="59" t="str">
        <f>IF(OR(B103="",G103=""),"",IF(G103="Spindel",Parameter!$B$58,Parameter!$B$59))</f>
        <v/>
      </c>
      <c r="J103" s="58"/>
      <c r="K103" s="58">
        <f t="shared" si="0"/>
        <v>0</v>
      </c>
      <c r="L103" s="71" t="str">
        <f>IF(B103="","",IF(K103&gt;='V+G Rechnung'!$C$6,K103-'V+G Rechnung'!$C$6+1,""))</f>
        <v/>
      </c>
      <c r="M103" s="72"/>
      <c r="N103" s="73">
        <f t="shared" si="1"/>
        <v>0</v>
      </c>
      <c r="O103" s="73">
        <f>IF(K103&gt;='V+G Rechnung'!$C$6,N103/(K103-F103+1),0)</f>
        <v>0</v>
      </c>
      <c r="P103" s="59" t="b">
        <v>0</v>
      </c>
      <c r="Q103" s="58" t="str">
        <f>IF((P103=FALSE),"",IF(G103="Spindel",Parameter!$B$58,Parameter!$B$59))</f>
        <v/>
      </c>
      <c r="R103" s="58"/>
      <c r="S103" s="58">
        <f t="shared" si="2"/>
        <v>0</v>
      </c>
      <c r="T103" s="71" t="str">
        <f>IF(B103="","",IF(S103&gt;='V+G Rechnung'!$C$6,S103-'V+G Rechnung'!$C$6+1,""))</f>
        <v/>
      </c>
      <c r="U103" s="73">
        <f>IF((P103=FALSE),0,IF(G103="Spindel",Parameter!$C$58/10000*E103,Parameter!$C$59/10000*E103))</f>
        <v>0</v>
      </c>
      <c r="V103" s="74"/>
      <c r="W103" s="75">
        <f>IF(S103&gt;='V+G Rechnung'!$C$6,IF(OR(V103&gt;0,U103=""),V103/(S103-F103+1),U103/(S103-F103+1)),0)</f>
        <v>0</v>
      </c>
      <c r="X103" s="59" t="b">
        <v>0</v>
      </c>
      <c r="Y103" s="76"/>
      <c r="Z103" s="58" t="str">
        <f>IF(OR(X103=FALSE),"",IF(G103="Spindel",Parameter!$B$56,Parameter!$B$57))</f>
        <v/>
      </c>
      <c r="AA103" s="58"/>
      <c r="AB103" s="58">
        <f t="shared" si="3"/>
        <v>0</v>
      </c>
      <c r="AC103" s="71" t="str">
        <f>IF(X103=FALSE,"",IF(AB103&gt;='V+G Rechnung'!$C$6,AB103-'V+G Rechnung'!$C$6+1,""))</f>
        <v/>
      </c>
      <c r="AD103" s="73">
        <f>IF((X103=FALSE),0,IF(G103="Spindel",Parameter!$C$56/10000*E103,Parameter!$C$57/10000*E103))</f>
        <v>0</v>
      </c>
      <c r="AE103" s="74"/>
      <c r="AF103" s="73">
        <f>IF(AB103&gt;='V+G Rechnung'!$C$6,IF(AE103&gt;0,AE103/(AB103-Y103+1),AD103/(AB103-Y103+1)),0)</f>
        <v>0</v>
      </c>
      <c r="AG103" s="59" t="b">
        <v>0</v>
      </c>
      <c r="AH103" s="76"/>
      <c r="AI103" s="58" t="str">
        <f>IF((AG103=FALSE),"",Parameter!$B$54)</f>
        <v/>
      </c>
      <c r="AJ103" s="58"/>
      <c r="AK103" s="58">
        <f t="shared" si="4"/>
        <v>0</v>
      </c>
      <c r="AL103" s="71" t="str">
        <f>IF(AG103=FALSE,"",IF(AK103&gt;='V+G Rechnung'!$C$6,AK103-'V+G Rechnung'!$C$6+1,""))</f>
        <v/>
      </c>
      <c r="AM103" s="73">
        <f>IF((AG103=FALSE),0,Parameter!$C$54/10000*E103)</f>
        <v>0</v>
      </c>
      <c r="AN103" s="74"/>
      <c r="AO103" s="73">
        <f>IF(AK103&gt;='V+G Rechnung'!$C$6,IF(AN103&gt;0,AN103/(AK103-AH103+1),AM103/(AK103-AH103+1)),0)</f>
        <v>0</v>
      </c>
      <c r="AP103" s="59" t="b">
        <v>0</v>
      </c>
      <c r="AQ103" s="58"/>
      <c r="AR103" s="58" t="str">
        <f>IF((AP103=FALSE),"",Parameter!$B$55)</f>
        <v/>
      </c>
      <c r="AS103" s="58"/>
      <c r="AT103" s="58">
        <f t="shared" si="5"/>
        <v>0</v>
      </c>
      <c r="AU103" s="71" t="str">
        <f>IF(AP103=FALSE,"",IF(AT103&gt;='V+G Rechnung'!$C$6,AT103-'V+G Rechnung'!$C$6+1,""))</f>
        <v/>
      </c>
      <c r="AV103" s="73">
        <f>IF((AP103=FALSE),0,Parameter!$C$55/10000*E103)</f>
        <v>0</v>
      </c>
      <c r="AW103" s="74"/>
      <c r="AX103" s="75">
        <f>IF(AT103&gt;='V+G Rechnung'!$C$6,IF(AW103&gt;0,AW103/(AT103-AQ103+1),AV103/(AT103-AQ103+1)),0)</f>
        <v>0</v>
      </c>
    </row>
    <row r="104" spans="1:50" ht="13.5" customHeight="1">
      <c r="A104" s="58" t="str">
        <f t="shared" si="6"/>
        <v/>
      </c>
      <c r="B104" s="8"/>
      <c r="C104" s="8"/>
      <c r="D104" s="77"/>
      <c r="E104" s="70"/>
      <c r="F104" s="58"/>
      <c r="G104" s="58"/>
      <c r="H104" s="70"/>
      <c r="I104" s="59" t="str">
        <f>IF(OR(B104="",G104=""),"",IF(G104="Spindel",Parameter!$B$58,Parameter!$B$59))</f>
        <v/>
      </c>
      <c r="J104" s="58"/>
      <c r="K104" s="58">
        <f t="shared" si="0"/>
        <v>0</v>
      </c>
      <c r="L104" s="71" t="str">
        <f>IF(B104="","",IF(K104&gt;='V+G Rechnung'!$C$6,K104-'V+G Rechnung'!$C$6+1,""))</f>
        <v/>
      </c>
      <c r="M104" s="72"/>
      <c r="N104" s="73">
        <f t="shared" si="1"/>
        <v>0</v>
      </c>
      <c r="O104" s="73">
        <f>IF(K104&gt;='V+G Rechnung'!$C$6,N104/(K104-F104+1),0)</f>
        <v>0</v>
      </c>
      <c r="P104" s="59" t="b">
        <v>0</v>
      </c>
      <c r="Q104" s="58" t="str">
        <f>IF((P104=FALSE),"",IF(G104="Spindel",Parameter!$B$58,Parameter!$B$59))</f>
        <v/>
      </c>
      <c r="R104" s="58"/>
      <c r="S104" s="58">
        <f t="shared" si="2"/>
        <v>0</v>
      </c>
      <c r="T104" s="71" t="str">
        <f>IF(B104="","",IF(S104&gt;='V+G Rechnung'!$C$6,S104-'V+G Rechnung'!$C$6+1,""))</f>
        <v/>
      </c>
      <c r="U104" s="73">
        <f>IF((P104=FALSE),0,IF(G104="Spindel",Parameter!$C$58/10000*E104,Parameter!$C$59/10000*E104))</f>
        <v>0</v>
      </c>
      <c r="V104" s="74"/>
      <c r="W104" s="75">
        <f>IF(S104&gt;='V+G Rechnung'!$C$6,IF(OR(V104&gt;0,U104=""),V104/(S104-F104+1),U104/(S104-F104+1)),0)</f>
        <v>0</v>
      </c>
      <c r="X104" s="59" t="b">
        <v>0</v>
      </c>
      <c r="Y104" s="76"/>
      <c r="Z104" s="58" t="str">
        <f>IF(OR(X104=FALSE),"",IF(G104="Spindel",Parameter!$B$56,Parameter!$B$57))</f>
        <v/>
      </c>
      <c r="AA104" s="58"/>
      <c r="AB104" s="58">
        <f t="shared" si="3"/>
        <v>0</v>
      </c>
      <c r="AC104" s="71" t="str">
        <f>IF(X104=FALSE,"",IF(AB104&gt;='V+G Rechnung'!$C$6,AB104-'V+G Rechnung'!$C$6+1,""))</f>
        <v/>
      </c>
      <c r="AD104" s="73">
        <f>IF((X104=FALSE),0,IF(G104="Spindel",Parameter!$C$56/10000*E104,Parameter!$C$57/10000*E104))</f>
        <v>0</v>
      </c>
      <c r="AE104" s="74"/>
      <c r="AF104" s="73">
        <f>IF(AB104&gt;='V+G Rechnung'!$C$6,IF(AE104&gt;0,AE104/(AB104-Y104+1),AD104/(AB104-Y104+1)),0)</f>
        <v>0</v>
      </c>
      <c r="AG104" s="59" t="b">
        <v>0</v>
      </c>
      <c r="AH104" s="76"/>
      <c r="AI104" s="58" t="str">
        <f>IF((AG104=FALSE),"",Parameter!$B$54)</f>
        <v/>
      </c>
      <c r="AJ104" s="58"/>
      <c r="AK104" s="58">
        <f t="shared" si="4"/>
        <v>0</v>
      </c>
      <c r="AL104" s="71" t="str">
        <f>IF(AG104=FALSE,"",IF(AK104&gt;='V+G Rechnung'!$C$6,AK104-'V+G Rechnung'!$C$6+1,""))</f>
        <v/>
      </c>
      <c r="AM104" s="73">
        <f>IF((AG104=FALSE),0,Parameter!$C$54/10000*E104)</f>
        <v>0</v>
      </c>
      <c r="AN104" s="74"/>
      <c r="AO104" s="73">
        <f>IF(AK104&gt;='V+G Rechnung'!$C$6,IF(AN104&gt;0,AN104/(AK104-AH104+1),AM104/(AK104-AH104+1)),0)</f>
        <v>0</v>
      </c>
      <c r="AP104" s="59" t="b">
        <v>0</v>
      </c>
      <c r="AQ104" s="58"/>
      <c r="AR104" s="58" t="str">
        <f>IF((AP104=FALSE),"",Parameter!$B$55)</f>
        <v/>
      </c>
      <c r="AS104" s="58"/>
      <c r="AT104" s="58">
        <f t="shared" si="5"/>
        <v>0</v>
      </c>
      <c r="AU104" s="71" t="str">
        <f>IF(AP104=FALSE,"",IF(AT104&gt;='V+G Rechnung'!$C$6,AT104-'V+G Rechnung'!$C$6+1,""))</f>
        <v/>
      </c>
      <c r="AV104" s="73">
        <f>IF((AP104=FALSE),0,Parameter!$C$55/10000*E104)</f>
        <v>0</v>
      </c>
      <c r="AW104" s="74"/>
      <c r="AX104" s="75">
        <f>IF(AT104&gt;='V+G Rechnung'!$C$6,IF(AW104&gt;0,AW104/(AT104-AQ104+1),AV104/(AT104-AQ104+1)),0)</f>
        <v>0</v>
      </c>
    </row>
    <row r="105" spans="1:50" ht="13.5" customHeight="1">
      <c r="A105" s="58" t="str">
        <f t="shared" si="6"/>
        <v/>
      </c>
      <c r="B105" s="8"/>
      <c r="C105" s="8"/>
      <c r="D105" s="77"/>
      <c r="E105" s="70"/>
      <c r="F105" s="58"/>
      <c r="G105" s="58"/>
      <c r="H105" s="70"/>
      <c r="I105" s="59" t="str">
        <f>IF(OR(B105="",G105=""),"",IF(G105="Spindel",Parameter!$B$58,Parameter!$B$59))</f>
        <v/>
      </c>
      <c r="J105" s="58"/>
      <c r="K105" s="58">
        <f t="shared" si="0"/>
        <v>0</v>
      </c>
      <c r="L105" s="71" t="str">
        <f>IF(B105="","",IF(K105&gt;='V+G Rechnung'!$C$6,K105-'V+G Rechnung'!$C$6+1,""))</f>
        <v/>
      </c>
      <c r="M105" s="72"/>
      <c r="N105" s="73">
        <f t="shared" si="1"/>
        <v>0</v>
      </c>
      <c r="O105" s="73">
        <f>IF(K105&gt;='V+G Rechnung'!$C$6,N105/(K105-F105+1),0)</f>
        <v>0</v>
      </c>
      <c r="P105" s="59" t="b">
        <v>0</v>
      </c>
      <c r="Q105" s="58" t="str">
        <f>IF((P105=FALSE),"",IF(G105="Spindel",Parameter!$B$58,Parameter!$B$59))</f>
        <v/>
      </c>
      <c r="R105" s="58"/>
      <c r="S105" s="58">
        <f t="shared" si="2"/>
        <v>0</v>
      </c>
      <c r="T105" s="71" t="str">
        <f>IF(B105="","",IF(S105&gt;='V+G Rechnung'!$C$6,S105-'V+G Rechnung'!$C$6+1,""))</f>
        <v/>
      </c>
      <c r="U105" s="73">
        <f>IF((P105=FALSE),0,IF(G105="Spindel",Parameter!$C$58/10000*E105,Parameter!$C$59/10000*E105))</f>
        <v>0</v>
      </c>
      <c r="V105" s="74"/>
      <c r="W105" s="75">
        <f>IF(S105&gt;='V+G Rechnung'!$C$6,IF(OR(V105&gt;0,U105=""),V105/(S105-F105+1),U105/(S105-F105+1)),0)</f>
        <v>0</v>
      </c>
      <c r="X105" s="59" t="b">
        <v>0</v>
      </c>
      <c r="Y105" s="76"/>
      <c r="Z105" s="58" t="str">
        <f>IF(OR(X105=FALSE),"",IF(G105="Spindel",Parameter!$B$56,Parameter!$B$57))</f>
        <v/>
      </c>
      <c r="AA105" s="58"/>
      <c r="AB105" s="58">
        <f t="shared" si="3"/>
        <v>0</v>
      </c>
      <c r="AC105" s="71" t="str">
        <f>IF(X105=FALSE,"",IF(AB105&gt;='V+G Rechnung'!$C$6,AB105-'V+G Rechnung'!$C$6+1,""))</f>
        <v/>
      </c>
      <c r="AD105" s="73">
        <f>IF((X105=FALSE),0,IF(G105="Spindel",Parameter!$C$56/10000*E105,Parameter!$C$57/10000*E105))</f>
        <v>0</v>
      </c>
      <c r="AE105" s="74"/>
      <c r="AF105" s="73">
        <f>IF(AB105&gt;='V+G Rechnung'!$C$6,IF(AE105&gt;0,AE105/(AB105-Y105+1),AD105/(AB105-Y105+1)),0)</f>
        <v>0</v>
      </c>
      <c r="AG105" s="59" t="b">
        <v>0</v>
      </c>
      <c r="AH105" s="76"/>
      <c r="AI105" s="58" t="str">
        <f>IF((AG105=FALSE),"",Parameter!$B$54)</f>
        <v/>
      </c>
      <c r="AJ105" s="58"/>
      <c r="AK105" s="58">
        <f t="shared" si="4"/>
        <v>0</v>
      </c>
      <c r="AL105" s="71" t="str">
        <f>IF(AG105=FALSE,"",IF(AK105&gt;='V+G Rechnung'!$C$6,AK105-'V+G Rechnung'!$C$6+1,""))</f>
        <v/>
      </c>
      <c r="AM105" s="73">
        <f>IF((AG105=FALSE),0,Parameter!$C$54/10000*E105)</f>
        <v>0</v>
      </c>
      <c r="AN105" s="74"/>
      <c r="AO105" s="73">
        <f>IF(AK105&gt;='V+G Rechnung'!$C$6,IF(AN105&gt;0,AN105/(AK105-AH105+1),AM105/(AK105-AH105+1)),0)</f>
        <v>0</v>
      </c>
      <c r="AP105" s="59" t="b">
        <v>0</v>
      </c>
      <c r="AQ105" s="58"/>
      <c r="AR105" s="58" t="str">
        <f>IF((AP105=FALSE),"",Parameter!$B$55)</f>
        <v/>
      </c>
      <c r="AS105" s="58"/>
      <c r="AT105" s="58">
        <f t="shared" si="5"/>
        <v>0</v>
      </c>
      <c r="AU105" s="71" t="str">
        <f>IF(AP105=FALSE,"",IF(AT105&gt;='V+G Rechnung'!$C$6,AT105-'V+G Rechnung'!$C$6+1,""))</f>
        <v/>
      </c>
      <c r="AV105" s="73">
        <f>IF((AP105=FALSE),0,Parameter!$C$55/10000*E105)</f>
        <v>0</v>
      </c>
      <c r="AW105" s="74"/>
      <c r="AX105" s="75">
        <f>IF(AT105&gt;='V+G Rechnung'!$C$6,IF(AW105&gt;0,AW105/(AT105-AQ105+1),AV105/(AT105-AQ105+1)),0)</f>
        <v>0</v>
      </c>
    </row>
    <row r="106" spans="1:50" ht="13.5" customHeight="1">
      <c r="A106" s="58" t="str">
        <f t="shared" si="6"/>
        <v/>
      </c>
      <c r="B106" s="8"/>
      <c r="C106" s="8"/>
      <c r="D106" s="77"/>
      <c r="E106" s="70"/>
      <c r="F106" s="58"/>
      <c r="G106" s="58"/>
      <c r="H106" s="70"/>
      <c r="I106" s="59" t="str">
        <f>IF(OR(B106="",G106=""),"",IF(G106="Spindel",Parameter!$B$58,Parameter!$B$59))</f>
        <v/>
      </c>
      <c r="J106" s="58"/>
      <c r="K106" s="58">
        <f t="shared" si="0"/>
        <v>0</v>
      </c>
      <c r="L106" s="71" t="str">
        <f>IF(B106="","",IF(K106&gt;='V+G Rechnung'!$C$6,K106-'V+G Rechnung'!$C$6+1,""))</f>
        <v/>
      </c>
      <c r="M106" s="72"/>
      <c r="N106" s="73">
        <f t="shared" si="1"/>
        <v>0</v>
      </c>
      <c r="O106" s="73">
        <f>IF(K106&gt;='V+G Rechnung'!$C$6,N106/(K106-F106+1),0)</f>
        <v>0</v>
      </c>
      <c r="P106" s="59" t="b">
        <v>0</v>
      </c>
      <c r="Q106" s="58" t="str">
        <f>IF((P106=FALSE),"",IF(G106="Spindel",Parameter!$B$58,Parameter!$B$59))</f>
        <v/>
      </c>
      <c r="R106" s="58"/>
      <c r="S106" s="58">
        <f t="shared" si="2"/>
        <v>0</v>
      </c>
      <c r="T106" s="71" t="str">
        <f>IF(B106="","",IF(S106&gt;='V+G Rechnung'!$C$6,S106-'V+G Rechnung'!$C$6+1,""))</f>
        <v/>
      </c>
      <c r="U106" s="73">
        <f>IF((P106=FALSE),0,IF(G106="Spindel",Parameter!$C$58/10000*E106,Parameter!$C$59/10000*E106))</f>
        <v>0</v>
      </c>
      <c r="V106" s="74"/>
      <c r="W106" s="75">
        <f>IF(S106&gt;='V+G Rechnung'!$C$6,IF(OR(V106&gt;0,U106=""),V106/(S106-F106+1),U106/(S106-F106+1)),0)</f>
        <v>0</v>
      </c>
      <c r="X106" s="59" t="b">
        <v>0</v>
      </c>
      <c r="Y106" s="76"/>
      <c r="Z106" s="58" t="str">
        <f>IF(OR(X106=FALSE),"",IF(G106="Spindel",Parameter!$B$56,Parameter!$B$57))</f>
        <v/>
      </c>
      <c r="AA106" s="58"/>
      <c r="AB106" s="58">
        <f t="shared" si="3"/>
        <v>0</v>
      </c>
      <c r="AC106" s="71" t="str">
        <f>IF(X106=FALSE,"",IF(AB106&gt;='V+G Rechnung'!$C$6,AB106-'V+G Rechnung'!$C$6+1,""))</f>
        <v/>
      </c>
      <c r="AD106" s="73">
        <f>IF((X106=FALSE),0,IF(G106="Spindel",Parameter!$C$56/10000*E106,Parameter!$C$57/10000*E106))</f>
        <v>0</v>
      </c>
      <c r="AE106" s="74"/>
      <c r="AF106" s="73">
        <f>IF(AB106&gt;='V+G Rechnung'!$C$6,IF(AE106&gt;0,AE106/(AB106-Y106+1),AD106/(AB106-Y106+1)),0)</f>
        <v>0</v>
      </c>
      <c r="AG106" s="59" t="b">
        <v>0</v>
      </c>
      <c r="AH106" s="76"/>
      <c r="AI106" s="58" t="str">
        <f>IF((AG106=FALSE),"",Parameter!$B$54)</f>
        <v/>
      </c>
      <c r="AJ106" s="58"/>
      <c r="AK106" s="58">
        <f t="shared" si="4"/>
        <v>0</v>
      </c>
      <c r="AL106" s="71" t="str">
        <f>IF(AG106=FALSE,"",IF(AK106&gt;='V+G Rechnung'!$C$6,AK106-'V+G Rechnung'!$C$6+1,""))</f>
        <v/>
      </c>
      <c r="AM106" s="73">
        <f>IF((AG106=FALSE),0,Parameter!$C$54/10000*E106)</f>
        <v>0</v>
      </c>
      <c r="AN106" s="74"/>
      <c r="AO106" s="73">
        <f>IF(AK106&gt;='V+G Rechnung'!$C$6,IF(AN106&gt;0,AN106/(AK106-AH106+1),AM106/(AK106-AH106+1)),0)</f>
        <v>0</v>
      </c>
      <c r="AP106" s="59" t="b">
        <v>0</v>
      </c>
      <c r="AQ106" s="58"/>
      <c r="AR106" s="58" t="str">
        <f>IF((AP106=FALSE),"",Parameter!$B$55)</f>
        <v/>
      </c>
      <c r="AS106" s="58"/>
      <c r="AT106" s="58">
        <f t="shared" si="5"/>
        <v>0</v>
      </c>
      <c r="AU106" s="71" t="str">
        <f>IF(AP106=FALSE,"",IF(AT106&gt;='V+G Rechnung'!$C$6,AT106-'V+G Rechnung'!$C$6+1,""))</f>
        <v/>
      </c>
      <c r="AV106" s="73">
        <f>IF((AP106=FALSE),0,Parameter!$C$55/10000*E106)</f>
        <v>0</v>
      </c>
      <c r="AW106" s="74"/>
      <c r="AX106" s="75">
        <f>IF(AT106&gt;='V+G Rechnung'!$C$6,IF(AW106&gt;0,AW106/(AT106-AQ106+1),AV106/(AT106-AQ106+1)),0)</f>
        <v>0</v>
      </c>
    </row>
    <row r="107" spans="1:50" ht="13.5" customHeight="1">
      <c r="A107" s="58" t="str">
        <f t="shared" si="6"/>
        <v/>
      </c>
      <c r="B107" s="8"/>
      <c r="C107" s="8"/>
      <c r="D107" s="77"/>
      <c r="E107" s="70"/>
      <c r="F107" s="58"/>
      <c r="G107" s="58"/>
      <c r="H107" s="70"/>
      <c r="I107" s="59" t="str">
        <f>IF(OR(B107="",G107=""),"",IF(G107="Spindel",Parameter!$B$58,Parameter!$B$59))</f>
        <v/>
      </c>
      <c r="J107" s="58"/>
      <c r="K107" s="58">
        <f t="shared" si="0"/>
        <v>0</v>
      </c>
      <c r="L107" s="71" t="str">
        <f>IF(B107="","",IF(K107&gt;='V+G Rechnung'!$C$6,K107-'V+G Rechnung'!$C$6+1,""))</f>
        <v/>
      </c>
      <c r="M107" s="72"/>
      <c r="N107" s="73">
        <f t="shared" si="1"/>
        <v>0</v>
      </c>
      <c r="O107" s="73">
        <f>IF(K107&gt;='V+G Rechnung'!$C$6,N107/(K107-F107+1),0)</f>
        <v>0</v>
      </c>
      <c r="P107" s="59" t="b">
        <v>0</v>
      </c>
      <c r="Q107" s="58" t="str">
        <f>IF((P107=FALSE),"",IF(G107="Spindel",Parameter!$B$58,Parameter!$B$59))</f>
        <v/>
      </c>
      <c r="R107" s="58"/>
      <c r="S107" s="58">
        <f t="shared" si="2"/>
        <v>0</v>
      </c>
      <c r="T107" s="71" t="str">
        <f>IF(B107="","",IF(S107&gt;='V+G Rechnung'!$C$6,S107-'V+G Rechnung'!$C$6+1,""))</f>
        <v/>
      </c>
      <c r="U107" s="73">
        <f>IF((P107=FALSE),0,IF(G107="Spindel",Parameter!$C$58/10000*E107,Parameter!$C$59/10000*E107))</f>
        <v>0</v>
      </c>
      <c r="V107" s="74"/>
      <c r="W107" s="75">
        <f>IF(S107&gt;='V+G Rechnung'!$C$6,IF(OR(V107&gt;0,U107=""),V107/(S107-F107+1),U107/(S107-F107+1)),0)</f>
        <v>0</v>
      </c>
      <c r="X107" s="59" t="b">
        <v>0</v>
      </c>
      <c r="Y107" s="76"/>
      <c r="Z107" s="58" t="str">
        <f>IF(OR(X107=FALSE),"",IF(G107="Spindel",Parameter!$B$56,Parameter!$B$57))</f>
        <v/>
      </c>
      <c r="AA107" s="58"/>
      <c r="AB107" s="58">
        <f t="shared" si="3"/>
        <v>0</v>
      </c>
      <c r="AC107" s="71" t="str">
        <f>IF(X107=FALSE,"",IF(AB107&gt;='V+G Rechnung'!$C$6,AB107-'V+G Rechnung'!$C$6+1,""))</f>
        <v/>
      </c>
      <c r="AD107" s="73">
        <f>IF((X107=FALSE),0,IF(G107="Spindel",Parameter!$C$56/10000*E107,Parameter!$C$57/10000*E107))</f>
        <v>0</v>
      </c>
      <c r="AE107" s="74"/>
      <c r="AF107" s="73">
        <f>IF(AB107&gt;='V+G Rechnung'!$C$6,IF(AE107&gt;0,AE107/(AB107-Y107+1),AD107/(AB107-Y107+1)),0)</f>
        <v>0</v>
      </c>
      <c r="AG107" s="59" t="b">
        <v>0</v>
      </c>
      <c r="AH107" s="76"/>
      <c r="AI107" s="58" t="str">
        <f>IF((AG107=FALSE),"",Parameter!$B$54)</f>
        <v/>
      </c>
      <c r="AJ107" s="58"/>
      <c r="AK107" s="58">
        <f t="shared" si="4"/>
        <v>0</v>
      </c>
      <c r="AL107" s="71" t="str">
        <f>IF(AG107=FALSE,"",IF(AK107&gt;='V+G Rechnung'!$C$6,AK107-'V+G Rechnung'!$C$6+1,""))</f>
        <v/>
      </c>
      <c r="AM107" s="73">
        <f>IF((AG107=FALSE),0,Parameter!$C$54/10000*E107)</f>
        <v>0</v>
      </c>
      <c r="AN107" s="74"/>
      <c r="AO107" s="73">
        <f>IF(AK107&gt;='V+G Rechnung'!$C$6,IF(AN107&gt;0,AN107/(AK107-AH107+1),AM107/(AK107-AH107+1)),0)</f>
        <v>0</v>
      </c>
      <c r="AP107" s="59" t="b">
        <v>0</v>
      </c>
      <c r="AQ107" s="58"/>
      <c r="AR107" s="58" t="str">
        <f>IF((AP107=FALSE),"",Parameter!$B$55)</f>
        <v/>
      </c>
      <c r="AS107" s="58"/>
      <c r="AT107" s="58">
        <f t="shared" si="5"/>
        <v>0</v>
      </c>
      <c r="AU107" s="71" t="str">
        <f>IF(AP107=FALSE,"",IF(AT107&gt;='V+G Rechnung'!$C$6,AT107-'V+G Rechnung'!$C$6+1,""))</f>
        <v/>
      </c>
      <c r="AV107" s="73">
        <f>IF((AP107=FALSE),0,Parameter!$C$55/10000*E107)</f>
        <v>0</v>
      </c>
      <c r="AW107" s="74"/>
      <c r="AX107" s="75">
        <f>IF(AT107&gt;='V+G Rechnung'!$C$6,IF(AW107&gt;0,AW107/(AT107-AQ107+1),AV107/(AT107-AQ107+1)),0)</f>
        <v>0</v>
      </c>
    </row>
    <row r="108" spans="1:50" ht="13.5" customHeight="1">
      <c r="A108" s="58" t="str">
        <f t="shared" si="6"/>
        <v/>
      </c>
      <c r="B108" s="8"/>
      <c r="C108" s="8"/>
      <c r="D108" s="77"/>
      <c r="E108" s="70"/>
      <c r="F108" s="58"/>
      <c r="G108" s="58"/>
      <c r="H108" s="70"/>
      <c r="I108" s="59" t="str">
        <f>IF(OR(B108="",G108=""),"",IF(G108="Spindel",Parameter!$B$58,Parameter!$B$59))</f>
        <v/>
      </c>
      <c r="J108" s="58"/>
      <c r="K108" s="58">
        <f t="shared" si="0"/>
        <v>0</v>
      </c>
      <c r="L108" s="71" t="str">
        <f>IF(B108="","",IF(K108&gt;='V+G Rechnung'!$C$6,K108-'V+G Rechnung'!$C$6+1,""))</f>
        <v/>
      </c>
      <c r="M108" s="72"/>
      <c r="N108" s="73">
        <f t="shared" si="1"/>
        <v>0</v>
      </c>
      <c r="O108" s="73">
        <f>IF(K108&gt;='V+G Rechnung'!$C$6,N108/(K108-F108+1),0)</f>
        <v>0</v>
      </c>
      <c r="P108" s="59" t="b">
        <v>0</v>
      </c>
      <c r="Q108" s="58" t="str">
        <f>IF((P108=FALSE),"",IF(G108="Spindel",Parameter!$B$58,Parameter!$B$59))</f>
        <v/>
      </c>
      <c r="R108" s="58"/>
      <c r="S108" s="58">
        <f t="shared" si="2"/>
        <v>0</v>
      </c>
      <c r="T108" s="71" t="str">
        <f>IF(B108="","",IF(S108&gt;='V+G Rechnung'!$C$6,S108-'V+G Rechnung'!$C$6+1,""))</f>
        <v/>
      </c>
      <c r="U108" s="73">
        <f>IF((P108=FALSE),0,IF(G108="Spindel",Parameter!$C$58/10000*E108,Parameter!$C$59/10000*E108))</f>
        <v>0</v>
      </c>
      <c r="V108" s="74"/>
      <c r="W108" s="75">
        <f>IF(S108&gt;='V+G Rechnung'!$C$6,IF(OR(V108&gt;0,U108=""),V108/(S108-F108+1),U108/(S108-F108+1)),0)</f>
        <v>0</v>
      </c>
      <c r="X108" s="59" t="b">
        <v>0</v>
      </c>
      <c r="Y108" s="76"/>
      <c r="Z108" s="58" t="str">
        <f>IF(OR(X108=FALSE),"",IF(G108="Spindel",Parameter!$B$56,Parameter!$B$57))</f>
        <v/>
      </c>
      <c r="AA108" s="58"/>
      <c r="AB108" s="58">
        <f t="shared" si="3"/>
        <v>0</v>
      </c>
      <c r="AC108" s="71" t="str">
        <f>IF(X108=FALSE,"",IF(AB108&gt;='V+G Rechnung'!$C$6,AB108-'V+G Rechnung'!$C$6+1,""))</f>
        <v/>
      </c>
      <c r="AD108" s="73">
        <f>IF((X108=FALSE),0,IF(G108="Spindel",Parameter!$C$56/10000*E108,Parameter!$C$57/10000*E108))</f>
        <v>0</v>
      </c>
      <c r="AE108" s="74"/>
      <c r="AF108" s="73">
        <f>IF(AB108&gt;='V+G Rechnung'!$C$6,IF(AE108&gt;0,AE108/(AB108-Y108+1),AD108/(AB108-Y108+1)),0)</f>
        <v>0</v>
      </c>
      <c r="AG108" s="59" t="b">
        <v>0</v>
      </c>
      <c r="AH108" s="76"/>
      <c r="AI108" s="58" t="str">
        <f>IF((AG108=FALSE),"",Parameter!$B$54)</f>
        <v/>
      </c>
      <c r="AJ108" s="58"/>
      <c r="AK108" s="58">
        <f t="shared" si="4"/>
        <v>0</v>
      </c>
      <c r="AL108" s="71" t="str">
        <f>IF(AG108=FALSE,"",IF(AK108&gt;='V+G Rechnung'!$C$6,AK108-'V+G Rechnung'!$C$6+1,""))</f>
        <v/>
      </c>
      <c r="AM108" s="73">
        <f>IF((AG108=FALSE),0,Parameter!$C$54/10000*E108)</f>
        <v>0</v>
      </c>
      <c r="AN108" s="74"/>
      <c r="AO108" s="73">
        <f>IF(AK108&gt;='V+G Rechnung'!$C$6,IF(AN108&gt;0,AN108/(AK108-AH108+1),AM108/(AK108-AH108+1)),0)</f>
        <v>0</v>
      </c>
      <c r="AP108" s="59" t="b">
        <v>0</v>
      </c>
      <c r="AQ108" s="58"/>
      <c r="AR108" s="58" t="str">
        <f>IF((AP108=FALSE),"",Parameter!$B$55)</f>
        <v/>
      </c>
      <c r="AS108" s="58"/>
      <c r="AT108" s="58">
        <f t="shared" si="5"/>
        <v>0</v>
      </c>
      <c r="AU108" s="71" t="str">
        <f>IF(AP108=FALSE,"",IF(AT108&gt;='V+G Rechnung'!$C$6,AT108-'V+G Rechnung'!$C$6+1,""))</f>
        <v/>
      </c>
      <c r="AV108" s="73">
        <f>IF((AP108=FALSE),0,Parameter!$C$55/10000*E108)</f>
        <v>0</v>
      </c>
      <c r="AW108" s="74"/>
      <c r="AX108" s="75">
        <f>IF(AT108&gt;='V+G Rechnung'!$C$6,IF(AW108&gt;0,AW108/(AT108-AQ108+1),AV108/(AT108-AQ108+1)),0)</f>
        <v>0</v>
      </c>
    </row>
    <row r="109" spans="1:50" ht="13.5" customHeight="1">
      <c r="A109" s="58" t="str">
        <f t="shared" si="6"/>
        <v/>
      </c>
      <c r="B109" s="8"/>
      <c r="C109" s="8"/>
      <c r="D109" s="77"/>
      <c r="E109" s="70"/>
      <c r="F109" s="58"/>
      <c r="G109" s="58"/>
      <c r="H109" s="70"/>
      <c r="I109" s="59" t="str">
        <f>IF(OR(B109="",G109=""),"",IF(G109="Spindel",Parameter!$B$58,Parameter!$B$59))</f>
        <v/>
      </c>
      <c r="J109" s="58"/>
      <c r="K109" s="58">
        <f t="shared" si="0"/>
        <v>0</v>
      </c>
      <c r="L109" s="71" t="str">
        <f>IF(B109="","",IF(K109&gt;='V+G Rechnung'!$C$6,K109-'V+G Rechnung'!$C$6+1,""))</f>
        <v/>
      </c>
      <c r="M109" s="72"/>
      <c r="N109" s="73">
        <f t="shared" si="1"/>
        <v>0</v>
      </c>
      <c r="O109" s="73">
        <f>IF(K109&gt;='V+G Rechnung'!$C$6,N109/(K109-F109+1),0)</f>
        <v>0</v>
      </c>
      <c r="P109" s="59" t="b">
        <v>0</v>
      </c>
      <c r="Q109" s="58" t="str">
        <f>IF((P109=FALSE),"",IF(G109="Spindel",Parameter!$B$58,Parameter!$B$59))</f>
        <v/>
      </c>
      <c r="R109" s="58"/>
      <c r="S109" s="58">
        <f t="shared" si="2"/>
        <v>0</v>
      </c>
      <c r="T109" s="71" t="str">
        <f>IF(B109="","",IF(S109&gt;='V+G Rechnung'!$C$6,S109-'V+G Rechnung'!$C$6+1,""))</f>
        <v/>
      </c>
      <c r="U109" s="73">
        <f>IF((P109=FALSE),0,IF(G109="Spindel",Parameter!$C$58/10000*E109,Parameter!$C$59/10000*E109))</f>
        <v>0</v>
      </c>
      <c r="V109" s="74"/>
      <c r="W109" s="75">
        <f>IF(S109&gt;='V+G Rechnung'!$C$6,IF(OR(V109&gt;0,U109=""),V109/(S109-F109+1),U109/(S109-F109+1)),0)</f>
        <v>0</v>
      </c>
      <c r="X109" s="59" t="b">
        <v>0</v>
      </c>
      <c r="Y109" s="76"/>
      <c r="Z109" s="58" t="str">
        <f>IF(OR(X109=FALSE),"",IF(G109="Spindel",Parameter!$B$56,Parameter!$B$57))</f>
        <v/>
      </c>
      <c r="AA109" s="58"/>
      <c r="AB109" s="58">
        <f t="shared" si="3"/>
        <v>0</v>
      </c>
      <c r="AC109" s="71" t="str">
        <f>IF(X109=FALSE,"",IF(AB109&gt;='V+G Rechnung'!$C$6,AB109-'V+G Rechnung'!$C$6+1,""))</f>
        <v/>
      </c>
      <c r="AD109" s="73">
        <f>IF((X109=FALSE),0,IF(G109="Spindel",Parameter!$C$56/10000*E109,Parameter!$C$57/10000*E109))</f>
        <v>0</v>
      </c>
      <c r="AE109" s="74"/>
      <c r="AF109" s="73">
        <f>IF(AB109&gt;='V+G Rechnung'!$C$6,IF(AE109&gt;0,AE109/(AB109-Y109+1),AD109/(AB109-Y109+1)),0)</f>
        <v>0</v>
      </c>
      <c r="AG109" s="59" t="b">
        <v>0</v>
      </c>
      <c r="AH109" s="76"/>
      <c r="AI109" s="58" t="str">
        <f>IF((AG109=FALSE),"",Parameter!$B$54)</f>
        <v/>
      </c>
      <c r="AJ109" s="58"/>
      <c r="AK109" s="58">
        <f t="shared" si="4"/>
        <v>0</v>
      </c>
      <c r="AL109" s="71" t="str">
        <f>IF(AG109=FALSE,"",IF(AK109&gt;='V+G Rechnung'!$C$6,AK109-'V+G Rechnung'!$C$6+1,""))</f>
        <v/>
      </c>
      <c r="AM109" s="73">
        <f>IF((AG109=FALSE),0,Parameter!$C$54/10000*E109)</f>
        <v>0</v>
      </c>
      <c r="AN109" s="74"/>
      <c r="AO109" s="73">
        <f>IF(AK109&gt;='V+G Rechnung'!$C$6,IF(AN109&gt;0,AN109/(AK109-AH109+1),AM109/(AK109-AH109+1)),0)</f>
        <v>0</v>
      </c>
      <c r="AP109" s="59" t="b">
        <v>0</v>
      </c>
      <c r="AQ109" s="58"/>
      <c r="AR109" s="58" t="str">
        <f>IF((AP109=FALSE),"",Parameter!$B$55)</f>
        <v/>
      </c>
      <c r="AS109" s="58"/>
      <c r="AT109" s="58">
        <f t="shared" si="5"/>
        <v>0</v>
      </c>
      <c r="AU109" s="71" t="str">
        <f>IF(AP109=FALSE,"",IF(AT109&gt;='V+G Rechnung'!$C$6,AT109-'V+G Rechnung'!$C$6+1,""))</f>
        <v/>
      </c>
      <c r="AV109" s="73">
        <f>IF((AP109=FALSE),0,Parameter!$C$55/10000*E109)</f>
        <v>0</v>
      </c>
      <c r="AW109" s="74"/>
      <c r="AX109" s="75">
        <f>IF(AT109&gt;='V+G Rechnung'!$C$6,IF(AW109&gt;0,AW109/(AT109-AQ109+1),AV109/(AT109-AQ109+1)),0)</f>
        <v>0</v>
      </c>
    </row>
    <row r="110" spans="1:50" ht="13.5" customHeight="1">
      <c r="A110" s="58" t="str">
        <f t="shared" si="6"/>
        <v/>
      </c>
      <c r="B110" s="8"/>
      <c r="C110" s="8"/>
      <c r="D110" s="77"/>
      <c r="E110" s="70"/>
      <c r="F110" s="58"/>
      <c r="G110" s="58"/>
      <c r="H110" s="70"/>
      <c r="I110" s="59" t="str">
        <f>IF(OR(B110="",G110=""),"",IF(G110="Spindel",Parameter!$B$58,Parameter!$B$59))</f>
        <v/>
      </c>
      <c r="J110" s="58"/>
      <c r="K110" s="58">
        <f t="shared" si="0"/>
        <v>0</v>
      </c>
      <c r="L110" s="71" t="str">
        <f>IF(B110="","",IF(K110&gt;='V+G Rechnung'!$C$6,K110-'V+G Rechnung'!$C$6+1,""))</f>
        <v/>
      </c>
      <c r="M110" s="72"/>
      <c r="N110" s="73">
        <f t="shared" si="1"/>
        <v>0</v>
      </c>
      <c r="O110" s="73">
        <f>IF(K110&gt;='V+G Rechnung'!$C$6,N110/(K110-F110+1),0)</f>
        <v>0</v>
      </c>
      <c r="P110" s="59" t="b">
        <v>0</v>
      </c>
      <c r="Q110" s="58" t="str">
        <f>IF((P110=FALSE),"",IF(G110="Spindel",Parameter!$B$58,Parameter!$B$59))</f>
        <v/>
      </c>
      <c r="R110" s="58"/>
      <c r="S110" s="58">
        <f t="shared" si="2"/>
        <v>0</v>
      </c>
      <c r="T110" s="71" t="str">
        <f>IF(B110="","",IF(S110&gt;='V+G Rechnung'!$C$6,S110-'V+G Rechnung'!$C$6+1,""))</f>
        <v/>
      </c>
      <c r="U110" s="73">
        <f>IF((P110=FALSE),0,IF(G110="Spindel",Parameter!$C$58/10000*E110,Parameter!$C$59/10000*E110))</f>
        <v>0</v>
      </c>
      <c r="V110" s="74"/>
      <c r="W110" s="75">
        <f>IF(S110&gt;='V+G Rechnung'!$C$6,IF(OR(V110&gt;0,U110=""),V110/(S110-F110+1),U110/(S110-F110+1)),0)</f>
        <v>0</v>
      </c>
      <c r="X110" s="59" t="b">
        <v>0</v>
      </c>
      <c r="Y110" s="76"/>
      <c r="Z110" s="58" t="str">
        <f>IF(OR(X110=FALSE),"",IF(G110="Spindel",Parameter!$B$56,Parameter!$B$57))</f>
        <v/>
      </c>
      <c r="AA110" s="58"/>
      <c r="AB110" s="58">
        <f t="shared" si="3"/>
        <v>0</v>
      </c>
      <c r="AC110" s="71" t="str">
        <f>IF(X110=FALSE,"",IF(AB110&gt;='V+G Rechnung'!$C$6,AB110-'V+G Rechnung'!$C$6+1,""))</f>
        <v/>
      </c>
      <c r="AD110" s="73">
        <f>IF((X110=FALSE),0,IF(G110="Spindel",Parameter!$C$56/10000*E110,Parameter!$C$57/10000*E110))</f>
        <v>0</v>
      </c>
      <c r="AE110" s="74"/>
      <c r="AF110" s="73">
        <f>IF(AB110&gt;='V+G Rechnung'!$C$6,IF(AE110&gt;0,AE110/(AB110-Y110+1),AD110/(AB110-Y110+1)),0)</f>
        <v>0</v>
      </c>
      <c r="AG110" s="59" t="b">
        <v>0</v>
      </c>
      <c r="AH110" s="76"/>
      <c r="AI110" s="58" t="str">
        <f>IF((AG110=FALSE),"",Parameter!$B$54)</f>
        <v/>
      </c>
      <c r="AJ110" s="58"/>
      <c r="AK110" s="58">
        <f t="shared" si="4"/>
        <v>0</v>
      </c>
      <c r="AL110" s="71" t="str">
        <f>IF(AG110=FALSE,"",IF(AK110&gt;='V+G Rechnung'!$C$6,AK110-'V+G Rechnung'!$C$6+1,""))</f>
        <v/>
      </c>
      <c r="AM110" s="73">
        <f>IF((AG110=FALSE),0,Parameter!$C$54/10000*E110)</f>
        <v>0</v>
      </c>
      <c r="AN110" s="74"/>
      <c r="AO110" s="73">
        <f>IF(AK110&gt;='V+G Rechnung'!$C$6,IF(AN110&gt;0,AN110/(AK110-AH110+1),AM110/(AK110-AH110+1)),0)</f>
        <v>0</v>
      </c>
      <c r="AP110" s="59" t="b">
        <v>0</v>
      </c>
      <c r="AQ110" s="58"/>
      <c r="AR110" s="58" t="str">
        <f>IF((AP110=FALSE),"",Parameter!$B$55)</f>
        <v/>
      </c>
      <c r="AS110" s="58"/>
      <c r="AT110" s="58">
        <f t="shared" si="5"/>
        <v>0</v>
      </c>
      <c r="AU110" s="71" t="str">
        <f>IF(AP110=FALSE,"",IF(AT110&gt;='V+G Rechnung'!$C$6,AT110-'V+G Rechnung'!$C$6+1,""))</f>
        <v/>
      </c>
      <c r="AV110" s="73">
        <f>IF((AP110=FALSE),0,Parameter!$C$55/10000*E110)</f>
        <v>0</v>
      </c>
      <c r="AW110" s="74"/>
      <c r="AX110" s="75">
        <f>IF(AT110&gt;='V+G Rechnung'!$C$6,IF(AW110&gt;0,AW110/(AT110-AQ110+1),AV110/(AT110-AQ110+1)),0)</f>
        <v>0</v>
      </c>
    </row>
    <row r="111" spans="1:50" ht="13.5" customHeight="1">
      <c r="A111" s="58" t="str">
        <f t="shared" si="6"/>
        <v/>
      </c>
      <c r="B111" s="8"/>
      <c r="C111" s="8"/>
      <c r="D111" s="77"/>
      <c r="E111" s="70"/>
      <c r="F111" s="58"/>
      <c r="G111" s="58"/>
      <c r="H111" s="70"/>
      <c r="I111" s="59" t="str">
        <f>IF(OR(B111="",G111=""),"",IF(G111="Spindel",Parameter!$B$58,Parameter!$B$59))</f>
        <v/>
      </c>
      <c r="J111" s="58"/>
      <c r="K111" s="58">
        <f t="shared" si="0"/>
        <v>0</v>
      </c>
      <c r="L111" s="71" t="str">
        <f>IF(B111="","",IF(K111&gt;='V+G Rechnung'!$C$6,K111-'V+G Rechnung'!$C$6+1,""))</f>
        <v/>
      </c>
      <c r="M111" s="72"/>
      <c r="N111" s="73">
        <f t="shared" si="1"/>
        <v>0</v>
      </c>
      <c r="O111" s="73">
        <f>IF(K111&gt;='V+G Rechnung'!$C$6,N111/(K111-F111+1),0)</f>
        <v>0</v>
      </c>
      <c r="P111" s="59" t="b">
        <v>0</v>
      </c>
      <c r="Q111" s="58" t="str">
        <f>IF((P111=FALSE),"",IF(G111="Spindel",Parameter!$B$58,Parameter!$B$59))</f>
        <v/>
      </c>
      <c r="R111" s="58"/>
      <c r="S111" s="58">
        <f t="shared" si="2"/>
        <v>0</v>
      </c>
      <c r="T111" s="71" t="str">
        <f>IF(B111="","",IF(S111&gt;='V+G Rechnung'!$C$6,S111-'V+G Rechnung'!$C$6+1,""))</f>
        <v/>
      </c>
      <c r="U111" s="73">
        <f>IF((P111=FALSE),0,IF(G111="Spindel",Parameter!$C$58/10000*E111,Parameter!$C$59/10000*E111))</f>
        <v>0</v>
      </c>
      <c r="V111" s="74"/>
      <c r="W111" s="75">
        <f>IF(S111&gt;='V+G Rechnung'!$C$6,IF(OR(V111&gt;0,U111=""),V111/(S111-F111+1),U111/(S111-F111+1)),0)</f>
        <v>0</v>
      </c>
      <c r="X111" s="59" t="b">
        <v>0</v>
      </c>
      <c r="Y111" s="76"/>
      <c r="Z111" s="58" t="str">
        <f>IF(OR(X111=FALSE),"",IF(G111="Spindel",Parameter!$B$56,Parameter!$B$57))</f>
        <v/>
      </c>
      <c r="AA111" s="58"/>
      <c r="AB111" s="58">
        <f t="shared" si="3"/>
        <v>0</v>
      </c>
      <c r="AC111" s="71" t="str">
        <f>IF(X111=FALSE,"",IF(AB111&gt;='V+G Rechnung'!$C$6,AB111-'V+G Rechnung'!$C$6+1,""))</f>
        <v/>
      </c>
      <c r="AD111" s="73">
        <f>IF((X111=FALSE),0,IF(G111="Spindel",Parameter!$C$56/10000*E111,Parameter!$C$57/10000*E111))</f>
        <v>0</v>
      </c>
      <c r="AE111" s="74"/>
      <c r="AF111" s="73">
        <f>IF(AB111&gt;='V+G Rechnung'!$C$6,IF(AE111&gt;0,AE111/(AB111-Y111+1),AD111/(AB111-Y111+1)),0)</f>
        <v>0</v>
      </c>
      <c r="AG111" s="59" t="b">
        <v>0</v>
      </c>
      <c r="AH111" s="76"/>
      <c r="AI111" s="58" t="str">
        <f>IF((AG111=FALSE),"",Parameter!$B$54)</f>
        <v/>
      </c>
      <c r="AJ111" s="58"/>
      <c r="AK111" s="58">
        <f t="shared" si="4"/>
        <v>0</v>
      </c>
      <c r="AL111" s="71" t="str">
        <f>IF(AG111=FALSE,"",IF(AK111&gt;='V+G Rechnung'!$C$6,AK111-'V+G Rechnung'!$C$6+1,""))</f>
        <v/>
      </c>
      <c r="AM111" s="73">
        <f>IF((AG111=FALSE),0,Parameter!$C$54/10000*E111)</f>
        <v>0</v>
      </c>
      <c r="AN111" s="74"/>
      <c r="AO111" s="73">
        <f>IF(AK111&gt;='V+G Rechnung'!$C$6,IF(AN111&gt;0,AN111/(AK111-AH111+1),AM111/(AK111-AH111+1)),0)</f>
        <v>0</v>
      </c>
      <c r="AP111" s="59" t="b">
        <v>0</v>
      </c>
      <c r="AQ111" s="58"/>
      <c r="AR111" s="58" t="str">
        <f>IF((AP111=FALSE),"",Parameter!$B$55)</f>
        <v/>
      </c>
      <c r="AS111" s="58"/>
      <c r="AT111" s="58">
        <f t="shared" si="5"/>
        <v>0</v>
      </c>
      <c r="AU111" s="71" t="str">
        <f>IF(AP111=FALSE,"",IF(AT111&gt;='V+G Rechnung'!$C$6,AT111-'V+G Rechnung'!$C$6+1,""))</f>
        <v/>
      </c>
      <c r="AV111" s="73">
        <f>IF((AP111=FALSE),0,Parameter!$C$55/10000*E111)</f>
        <v>0</v>
      </c>
      <c r="AW111" s="74"/>
      <c r="AX111" s="75">
        <f>IF(AT111&gt;='V+G Rechnung'!$C$6,IF(AW111&gt;0,AW111/(AT111-AQ111+1),AV111/(AT111-AQ111+1)),0)</f>
        <v>0</v>
      </c>
    </row>
    <row r="112" spans="1:50" ht="13.5" customHeight="1">
      <c r="A112" s="58" t="str">
        <f t="shared" si="6"/>
        <v/>
      </c>
      <c r="B112" s="8"/>
      <c r="C112" s="8"/>
      <c r="D112" s="77"/>
      <c r="E112" s="70"/>
      <c r="F112" s="58"/>
      <c r="G112" s="58"/>
      <c r="H112" s="70"/>
      <c r="I112" s="59" t="str">
        <f>IF(OR(B112="",G112=""),"",IF(G112="Spindel",Parameter!$B$58,Parameter!$B$59))</f>
        <v/>
      </c>
      <c r="J112" s="58"/>
      <c r="K112" s="58">
        <f t="shared" si="0"/>
        <v>0</v>
      </c>
      <c r="L112" s="71" t="str">
        <f>IF(B112="","",IF(K112&gt;='V+G Rechnung'!$C$6,K112-'V+G Rechnung'!$C$6+1,""))</f>
        <v/>
      </c>
      <c r="M112" s="72"/>
      <c r="N112" s="73">
        <f t="shared" si="1"/>
        <v>0</v>
      </c>
      <c r="O112" s="73">
        <f>IF(K112&gt;='V+G Rechnung'!$C$6,N112/(K112-F112+1),0)</f>
        <v>0</v>
      </c>
      <c r="P112" s="59" t="b">
        <v>0</v>
      </c>
      <c r="Q112" s="58" t="str">
        <f>IF((P112=FALSE),"",IF(G112="Spindel",Parameter!$B$58,Parameter!$B$59))</f>
        <v/>
      </c>
      <c r="R112" s="58"/>
      <c r="S112" s="58">
        <f t="shared" si="2"/>
        <v>0</v>
      </c>
      <c r="T112" s="71" t="str">
        <f>IF(B112="","",IF(S112&gt;='V+G Rechnung'!$C$6,S112-'V+G Rechnung'!$C$6+1,""))</f>
        <v/>
      </c>
      <c r="U112" s="73">
        <f>IF((P112=FALSE),0,IF(G112="Spindel",Parameter!$C$58/10000*E112,Parameter!$C$59/10000*E112))</f>
        <v>0</v>
      </c>
      <c r="V112" s="74"/>
      <c r="W112" s="75">
        <f>IF(S112&gt;='V+G Rechnung'!$C$6,IF(OR(V112&gt;0,U112=""),V112/(S112-F112+1),U112/(S112-F112+1)),0)</f>
        <v>0</v>
      </c>
      <c r="X112" s="59" t="b">
        <v>0</v>
      </c>
      <c r="Y112" s="76"/>
      <c r="Z112" s="58" t="str">
        <f>IF(OR(X112=FALSE),"",IF(G112="Spindel",Parameter!$B$56,Parameter!$B$57))</f>
        <v/>
      </c>
      <c r="AA112" s="58"/>
      <c r="AB112" s="58">
        <f t="shared" si="3"/>
        <v>0</v>
      </c>
      <c r="AC112" s="71" t="str">
        <f>IF(X112=FALSE,"",IF(AB112&gt;='V+G Rechnung'!$C$6,AB112-'V+G Rechnung'!$C$6+1,""))</f>
        <v/>
      </c>
      <c r="AD112" s="73">
        <f>IF((X112=FALSE),0,IF(G112="Spindel",Parameter!$C$56/10000*E112,Parameter!$C$57/10000*E112))</f>
        <v>0</v>
      </c>
      <c r="AE112" s="74"/>
      <c r="AF112" s="73">
        <f>IF(AB112&gt;='V+G Rechnung'!$C$6,IF(AE112&gt;0,AE112/(AB112-Y112+1),AD112/(AB112-Y112+1)),0)</f>
        <v>0</v>
      </c>
      <c r="AG112" s="59" t="b">
        <v>0</v>
      </c>
      <c r="AH112" s="76"/>
      <c r="AI112" s="58" t="str">
        <f>IF((AG112=FALSE),"",Parameter!$B$54)</f>
        <v/>
      </c>
      <c r="AJ112" s="58"/>
      <c r="AK112" s="58">
        <f t="shared" si="4"/>
        <v>0</v>
      </c>
      <c r="AL112" s="71" t="str">
        <f>IF(AG112=FALSE,"",IF(AK112&gt;='V+G Rechnung'!$C$6,AK112-'V+G Rechnung'!$C$6+1,""))</f>
        <v/>
      </c>
      <c r="AM112" s="73">
        <f>IF((AG112=FALSE),0,Parameter!$C$54/10000*E112)</f>
        <v>0</v>
      </c>
      <c r="AN112" s="74"/>
      <c r="AO112" s="73">
        <f>IF(AK112&gt;='V+G Rechnung'!$C$6,IF(AN112&gt;0,AN112/(AK112-AH112+1),AM112/(AK112-AH112+1)),0)</f>
        <v>0</v>
      </c>
      <c r="AP112" s="59" t="b">
        <v>0</v>
      </c>
      <c r="AQ112" s="58"/>
      <c r="AR112" s="58" t="str">
        <f>IF((AP112=FALSE),"",Parameter!$B$55)</f>
        <v/>
      </c>
      <c r="AS112" s="58"/>
      <c r="AT112" s="58">
        <f t="shared" si="5"/>
        <v>0</v>
      </c>
      <c r="AU112" s="71" t="str">
        <f>IF(AP112=FALSE,"",IF(AT112&gt;='V+G Rechnung'!$C$6,AT112-'V+G Rechnung'!$C$6+1,""))</f>
        <v/>
      </c>
      <c r="AV112" s="73">
        <f>IF((AP112=FALSE),0,Parameter!$C$55/10000*E112)</f>
        <v>0</v>
      </c>
      <c r="AW112" s="74"/>
      <c r="AX112" s="75">
        <f>IF(AT112&gt;='V+G Rechnung'!$C$6,IF(AW112&gt;0,AW112/(AT112-AQ112+1),AV112/(AT112-AQ112+1)),0)</f>
        <v>0</v>
      </c>
    </row>
    <row r="113" spans="1:50" ht="13.5" customHeight="1">
      <c r="A113" s="58" t="str">
        <f t="shared" si="6"/>
        <v/>
      </c>
      <c r="B113" s="8"/>
      <c r="C113" s="8"/>
      <c r="D113" s="77"/>
      <c r="E113" s="70"/>
      <c r="F113" s="58"/>
      <c r="G113" s="58"/>
      <c r="H113" s="70"/>
      <c r="I113" s="59" t="str">
        <f>IF(OR(B113="",G113=""),"",IF(G113="Spindel",Parameter!$B$58,Parameter!$B$59))</f>
        <v/>
      </c>
      <c r="J113" s="58"/>
      <c r="K113" s="58">
        <f t="shared" si="0"/>
        <v>0</v>
      </c>
      <c r="L113" s="71" t="str">
        <f>IF(B113="","",IF(K113&gt;='V+G Rechnung'!$C$6,K113-'V+G Rechnung'!$C$6+1,""))</f>
        <v/>
      </c>
      <c r="M113" s="72"/>
      <c r="N113" s="73">
        <f t="shared" si="1"/>
        <v>0</v>
      </c>
      <c r="O113" s="73">
        <f>IF(K113&gt;='V+G Rechnung'!$C$6,N113/(K113-F113+1),0)</f>
        <v>0</v>
      </c>
      <c r="P113" s="59" t="b">
        <v>0</v>
      </c>
      <c r="Q113" s="58" t="str">
        <f>IF((P113=FALSE),"",IF(G113="Spindel",Parameter!$B$58,Parameter!$B$59))</f>
        <v/>
      </c>
      <c r="R113" s="58"/>
      <c r="S113" s="58">
        <f t="shared" si="2"/>
        <v>0</v>
      </c>
      <c r="T113" s="71" t="str">
        <f>IF(B113="","",IF(S113&gt;='V+G Rechnung'!$C$6,S113-'V+G Rechnung'!$C$6+1,""))</f>
        <v/>
      </c>
      <c r="U113" s="73">
        <f>IF((P113=FALSE),0,IF(G113="Spindel",Parameter!$C$58/10000*E113,Parameter!$C$59/10000*E113))</f>
        <v>0</v>
      </c>
      <c r="V113" s="74"/>
      <c r="W113" s="75">
        <f>IF(S113&gt;='V+G Rechnung'!$C$6,IF(OR(V113&gt;0,U113=""),V113/(S113-F113+1),U113/(S113-F113+1)),0)</f>
        <v>0</v>
      </c>
      <c r="X113" s="59" t="b">
        <v>0</v>
      </c>
      <c r="Y113" s="76"/>
      <c r="Z113" s="58" t="str">
        <f>IF(OR(X113=FALSE),"",IF(G113="Spindel",Parameter!$B$56,Parameter!$B$57))</f>
        <v/>
      </c>
      <c r="AA113" s="58"/>
      <c r="AB113" s="58">
        <f t="shared" si="3"/>
        <v>0</v>
      </c>
      <c r="AC113" s="71" t="str">
        <f>IF(X113=FALSE,"",IF(AB113&gt;='V+G Rechnung'!$C$6,AB113-'V+G Rechnung'!$C$6+1,""))</f>
        <v/>
      </c>
      <c r="AD113" s="73">
        <f>IF((X113=FALSE),0,IF(G113="Spindel",Parameter!$C$56/10000*E113,Parameter!$C$57/10000*E113))</f>
        <v>0</v>
      </c>
      <c r="AE113" s="74"/>
      <c r="AF113" s="73">
        <f>IF(AB113&gt;='V+G Rechnung'!$C$6,IF(AE113&gt;0,AE113/(AB113-Y113+1),AD113/(AB113-Y113+1)),0)</f>
        <v>0</v>
      </c>
      <c r="AG113" s="59" t="b">
        <v>0</v>
      </c>
      <c r="AH113" s="76"/>
      <c r="AI113" s="58" t="str">
        <f>IF((AG113=FALSE),"",Parameter!$B$54)</f>
        <v/>
      </c>
      <c r="AJ113" s="58"/>
      <c r="AK113" s="58">
        <f t="shared" si="4"/>
        <v>0</v>
      </c>
      <c r="AL113" s="71" t="str">
        <f>IF(AG113=FALSE,"",IF(AK113&gt;='V+G Rechnung'!$C$6,AK113-'V+G Rechnung'!$C$6+1,""))</f>
        <v/>
      </c>
      <c r="AM113" s="73">
        <f>IF((AG113=FALSE),0,Parameter!$C$54/10000*E113)</f>
        <v>0</v>
      </c>
      <c r="AN113" s="74"/>
      <c r="AO113" s="73">
        <f>IF(AK113&gt;='V+G Rechnung'!$C$6,IF(AN113&gt;0,AN113/(AK113-AH113+1),AM113/(AK113-AH113+1)),0)</f>
        <v>0</v>
      </c>
      <c r="AP113" s="59" t="b">
        <v>0</v>
      </c>
      <c r="AQ113" s="58"/>
      <c r="AR113" s="58" t="str">
        <f>IF((AP113=FALSE),"",Parameter!$B$55)</f>
        <v/>
      </c>
      <c r="AS113" s="58"/>
      <c r="AT113" s="58">
        <f t="shared" si="5"/>
        <v>0</v>
      </c>
      <c r="AU113" s="71" t="str">
        <f>IF(AP113=FALSE,"",IF(AT113&gt;='V+G Rechnung'!$C$6,AT113-'V+G Rechnung'!$C$6+1,""))</f>
        <v/>
      </c>
      <c r="AV113" s="73">
        <f>IF((AP113=FALSE),0,Parameter!$C$55/10000*E113)</f>
        <v>0</v>
      </c>
      <c r="AW113" s="74"/>
      <c r="AX113" s="75">
        <f>IF(AT113&gt;='V+G Rechnung'!$C$6,IF(AW113&gt;0,AW113/(AT113-AQ113+1),AV113/(AT113-AQ113+1)),0)</f>
        <v>0</v>
      </c>
    </row>
    <row r="114" spans="1:50" ht="13.5" customHeight="1">
      <c r="A114" s="58" t="str">
        <f t="shared" si="6"/>
        <v/>
      </c>
      <c r="B114" s="8"/>
      <c r="C114" s="8"/>
      <c r="D114" s="77"/>
      <c r="E114" s="70"/>
      <c r="F114" s="58"/>
      <c r="G114" s="58"/>
      <c r="H114" s="70"/>
      <c r="I114" s="59" t="str">
        <f>IF(OR(B114="",G114=""),"",IF(G114="Spindel",Parameter!$B$58,Parameter!$B$59))</f>
        <v/>
      </c>
      <c r="J114" s="58"/>
      <c r="K114" s="58">
        <f t="shared" si="0"/>
        <v>0</v>
      </c>
      <c r="L114" s="71" t="str">
        <f>IF(B114="","",IF(K114&gt;='V+G Rechnung'!$C$6,K114-'V+G Rechnung'!$C$6+1,""))</f>
        <v/>
      </c>
      <c r="M114" s="72"/>
      <c r="N114" s="73">
        <f t="shared" si="1"/>
        <v>0</v>
      </c>
      <c r="O114" s="73">
        <f>IF(K114&gt;='V+G Rechnung'!$C$6,N114/(K114-F114+1),0)</f>
        <v>0</v>
      </c>
      <c r="P114" s="59" t="b">
        <v>0</v>
      </c>
      <c r="Q114" s="58" t="str">
        <f>IF((P114=FALSE),"",IF(G114="Spindel",Parameter!$B$58,Parameter!$B$59))</f>
        <v/>
      </c>
      <c r="R114" s="58"/>
      <c r="S114" s="58">
        <f t="shared" si="2"/>
        <v>0</v>
      </c>
      <c r="T114" s="71" t="str">
        <f>IF(B114="","",IF(S114&gt;='V+G Rechnung'!$C$6,S114-'V+G Rechnung'!$C$6+1,""))</f>
        <v/>
      </c>
      <c r="U114" s="73">
        <f>IF((P114=FALSE),0,IF(G114="Spindel",Parameter!$C$58/10000*E114,Parameter!$C$59/10000*E114))</f>
        <v>0</v>
      </c>
      <c r="V114" s="74"/>
      <c r="W114" s="75">
        <f>IF(S114&gt;='V+G Rechnung'!$C$6,IF(OR(V114&gt;0,U114=""),V114/(S114-F114+1),U114/(S114-F114+1)),0)</f>
        <v>0</v>
      </c>
      <c r="X114" s="59" t="b">
        <v>0</v>
      </c>
      <c r="Y114" s="76"/>
      <c r="Z114" s="58" t="str">
        <f>IF(OR(X114=FALSE),"",IF(G114="Spindel",Parameter!$B$56,Parameter!$B$57))</f>
        <v/>
      </c>
      <c r="AA114" s="58"/>
      <c r="AB114" s="58">
        <f t="shared" si="3"/>
        <v>0</v>
      </c>
      <c r="AC114" s="71" t="str">
        <f>IF(X114=FALSE,"",IF(AB114&gt;='V+G Rechnung'!$C$6,AB114-'V+G Rechnung'!$C$6+1,""))</f>
        <v/>
      </c>
      <c r="AD114" s="73">
        <f>IF((X114=FALSE),0,IF(G114="Spindel",Parameter!$C$56/10000*E114,Parameter!$C$57/10000*E114))</f>
        <v>0</v>
      </c>
      <c r="AE114" s="74"/>
      <c r="AF114" s="73">
        <f>IF(AB114&gt;='V+G Rechnung'!$C$6,IF(AE114&gt;0,AE114/(AB114-Y114+1),AD114/(AB114-Y114+1)),0)</f>
        <v>0</v>
      </c>
      <c r="AG114" s="59" t="b">
        <v>0</v>
      </c>
      <c r="AH114" s="76"/>
      <c r="AI114" s="58" t="str">
        <f>IF((AG114=FALSE),"",Parameter!$B$54)</f>
        <v/>
      </c>
      <c r="AJ114" s="58"/>
      <c r="AK114" s="58">
        <f t="shared" si="4"/>
        <v>0</v>
      </c>
      <c r="AL114" s="71" t="str">
        <f>IF(AG114=FALSE,"",IF(AK114&gt;='V+G Rechnung'!$C$6,AK114-'V+G Rechnung'!$C$6+1,""))</f>
        <v/>
      </c>
      <c r="AM114" s="73">
        <f>IF((AG114=FALSE),0,Parameter!$C$54/10000*E114)</f>
        <v>0</v>
      </c>
      <c r="AN114" s="74"/>
      <c r="AO114" s="73">
        <f>IF(AK114&gt;='V+G Rechnung'!$C$6,IF(AN114&gt;0,AN114/(AK114-AH114+1),AM114/(AK114-AH114+1)),0)</f>
        <v>0</v>
      </c>
      <c r="AP114" s="59" t="b">
        <v>0</v>
      </c>
      <c r="AQ114" s="58"/>
      <c r="AR114" s="58" t="str">
        <f>IF((AP114=FALSE),"",Parameter!$B$55)</f>
        <v/>
      </c>
      <c r="AS114" s="58"/>
      <c r="AT114" s="58">
        <f t="shared" si="5"/>
        <v>0</v>
      </c>
      <c r="AU114" s="71" t="str">
        <f>IF(AP114=FALSE,"",IF(AT114&gt;='V+G Rechnung'!$C$6,AT114-'V+G Rechnung'!$C$6+1,""))</f>
        <v/>
      </c>
      <c r="AV114" s="73">
        <f>IF((AP114=FALSE),0,Parameter!$C$55/10000*E114)</f>
        <v>0</v>
      </c>
      <c r="AW114" s="74"/>
      <c r="AX114" s="75">
        <f>IF(AT114&gt;='V+G Rechnung'!$C$6,IF(AW114&gt;0,AW114/(AT114-AQ114+1),AV114/(AT114-AQ114+1)),0)</f>
        <v>0</v>
      </c>
    </row>
    <row r="115" spans="1:50" ht="13.5" customHeight="1">
      <c r="A115" s="58" t="str">
        <f t="shared" si="6"/>
        <v/>
      </c>
      <c r="B115" s="8"/>
      <c r="C115" s="8"/>
      <c r="D115" s="77"/>
      <c r="E115" s="70"/>
      <c r="F115" s="58"/>
      <c r="G115" s="58"/>
      <c r="H115" s="70"/>
      <c r="I115" s="59" t="str">
        <f>IF(OR(B115="",G115=""),"",IF(G115="Spindel",Parameter!$B$58,Parameter!$B$59))</f>
        <v/>
      </c>
      <c r="J115" s="58"/>
      <c r="K115" s="58">
        <f t="shared" si="0"/>
        <v>0</v>
      </c>
      <c r="L115" s="71" t="str">
        <f>IF(B115="","",IF(K115&gt;='V+G Rechnung'!$C$6,K115-'V+G Rechnung'!$C$6+1,""))</f>
        <v/>
      </c>
      <c r="M115" s="72"/>
      <c r="N115" s="73">
        <f t="shared" si="1"/>
        <v>0</v>
      </c>
      <c r="O115" s="73">
        <f>IF(K115&gt;='V+G Rechnung'!$C$6,N115/(K115-F115+1),0)</f>
        <v>0</v>
      </c>
      <c r="P115" s="59" t="b">
        <v>0</v>
      </c>
      <c r="Q115" s="58" t="str">
        <f>IF((P115=FALSE),"",IF(G115="Spindel",Parameter!$B$58,Parameter!$B$59))</f>
        <v/>
      </c>
      <c r="R115" s="58"/>
      <c r="S115" s="58">
        <f t="shared" si="2"/>
        <v>0</v>
      </c>
      <c r="T115" s="71" t="str">
        <f>IF(B115="","",IF(S115&gt;='V+G Rechnung'!$C$6,S115-'V+G Rechnung'!$C$6+1,""))</f>
        <v/>
      </c>
      <c r="U115" s="73">
        <f>IF((P115=FALSE),0,IF(G115="Spindel",Parameter!$C$58/10000*E115,Parameter!$C$59/10000*E115))</f>
        <v>0</v>
      </c>
      <c r="V115" s="74"/>
      <c r="W115" s="75">
        <f>IF(S115&gt;='V+G Rechnung'!$C$6,IF(OR(V115&gt;0,U115=""),V115/(S115-F115+1),U115/(S115-F115+1)),0)</f>
        <v>0</v>
      </c>
      <c r="X115" s="59" t="b">
        <v>0</v>
      </c>
      <c r="Y115" s="76"/>
      <c r="Z115" s="58" t="str">
        <f>IF(OR(X115=FALSE),"",IF(G115="Spindel",Parameter!$B$56,Parameter!$B$57))</f>
        <v/>
      </c>
      <c r="AA115" s="58"/>
      <c r="AB115" s="58">
        <f t="shared" si="3"/>
        <v>0</v>
      </c>
      <c r="AC115" s="71" t="str">
        <f>IF(X115=FALSE,"",IF(AB115&gt;='V+G Rechnung'!$C$6,AB115-'V+G Rechnung'!$C$6+1,""))</f>
        <v/>
      </c>
      <c r="AD115" s="73">
        <f>IF((X115=FALSE),0,IF(G115="Spindel",Parameter!$C$56/10000*E115,Parameter!$C$57/10000*E115))</f>
        <v>0</v>
      </c>
      <c r="AE115" s="74"/>
      <c r="AF115" s="73">
        <f>IF(AB115&gt;='V+G Rechnung'!$C$6,IF(AE115&gt;0,AE115/(AB115-Y115+1),AD115/(AB115-Y115+1)),0)</f>
        <v>0</v>
      </c>
      <c r="AG115" s="59" t="b">
        <v>0</v>
      </c>
      <c r="AH115" s="76"/>
      <c r="AI115" s="58" t="str">
        <f>IF((AG115=FALSE),"",Parameter!$B$54)</f>
        <v/>
      </c>
      <c r="AJ115" s="58"/>
      <c r="AK115" s="58">
        <f t="shared" si="4"/>
        <v>0</v>
      </c>
      <c r="AL115" s="71" t="str">
        <f>IF(AG115=FALSE,"",IF(AK115&gt;='V+G Rechnung'!$C$6,AK115-'V+G Rechnung'!$C$6+1,""))</f>
        <v/>
      </c>
      <c r="AM115" s="73">
        <f>IF((AG115=FALSE),0,Parameter!$C$54/10000*E115)</f>
        <v>0</v>
      </c>
      <c r="AN115" s="74"/>
      <c r="AO115" s="73">
        <f>IF(AK115&gt;='V+G Rechnung'!$C$6,IF(AN115&gt;0,AN115/(AK115-AH115+1),AM115/(AK115-AH115+1)),0)</f>
        <v>0</v>
      </c>
      <c r="AP115" s="59" t="b">
        <v>0</v>
      </c>
      <c r="AQ115" s="58"/>
      <c r="AR115" s="58" t="str">
        <f>IF((AP115=FALSE),"",Parameter!$B$55)</f>
        <v/>
      </c>
      <c r="AS115" s="58"/>
      <c r="AT115" s="58">
        <f t="shared" si="5"/>
        <v>0</v>
      </c>
      <c r="AU115" s="71" t="str">
        <f>IF(AP115=FALSE,"",IF(AT115&gt;='V+G Rechnung'!$C$6,AT115-'V+G Rechnung'!$C$6+1,""))</f>
        <v/>
      </c>
      <c r="AV115" s="73">
        <f>IF((AP115=FALSE),0,Parameter!$C$55/10000*E115)</f>
        <v>0</v>
      </c>
      <c r="AW115" s="74"/>
      <c r="AX115" s="75">
        <f>IF(AT115&gt;='V+G Rechnung'!$C$6,IF(AW115&gt;0,AW115/(AT115-AQ115+1),AV115/(AT115-AQ115+1)),0)</f>
        <v>0</v>
      </c>
    </row>
    <row r="116" spans="1:50" ht="13.5" customHeight="1">
      <c r="A116" s="58" t="str">
        <f t="shared" si="6"/>
        <v/>
      </c>
      <c r="B116" s="8"/>
      <c r="C116" s="8"/>
      <c r="D116" s="77"/>
      <c r="E116" s="70"/>
      <c r="F116" s="58"/>
      <c r="G116" s="58"/>
      <c r="H116" s="70"/>
      <c r="I116" s="59" t="str">
        <f>IF(OR(B116="",G116=""),"",IF(G116="Spindel",Parameter!$B$58,Parameter!$B$59))</f>
        <v/>
      </c>
      <c r="J116" s="58"/>
      <c r="K116" s="58">
        <f t="shared" si="0"/>
        <v>0</v>
      </c>
      <c r="L116" s="71" t="str">
        <f>IF(B116="","",IF(K116&gt;='V+G Rechnung'!$C$6,K116-'V+G Rechnung'!$C$6+1,""))</f>
        <v/>
      </c>
      <c r="M116" s="72"/>
      <c r="N116" s="73">
        <f t="shared" si="1"/>
        <v>0</v>
      </c>
      <c r="O116" s="73">
        <f>IF(K116&gt;='V+G Rechnung'!$C$6,N116/(K116-F116+1),0)</f>
        <v>0</v>
      </c>
      <c r="P116" s="59" t="b">
        <v>0</v>
      </c>
      <c r="Q116" s="58" t="str">
        <f>IF((P116=FALSE),"",IF(G116="Spindel",Parameter!$B$58,Parameter!$B$59))</f>
        <v/>
      </c>
      <c r="R116" s="58"/>
      <c r="S116" s="58">
        <f t="shared" si="2"/>
        <v>0</v>
      </c>
      <c r="T116" s="71" t="str">
        <f>IF(B116="","",IF(S116&gt;='V+G Rechnung'!$C$6,S116-'V+G Rechnung'!$C$6+1,""))</f>
        <v/>
      </c>
      <c r="U116" s="73">
        <f>IF((P116=FALSE),0,IF(G116="Spindel",Parameter!$C$58/10000*E116,Parameter!$C$59/10000*E116))</f>
        <v>0</v>
      </c>
      <c r="V116" s="74"/>
      <c r="W116" s="75">
        <f>IF(S116&gt;='V+G Rechnung'!$C$6,IF(OR(V116&gt;0,U116=""),V116/(S116-F116+1),U116/(S116-F116+1)),0)</f>
        <v>0</v>
      </c>
      <c r="X116" s="59" t="b">
        <v>0</v>
      </c>
      <c r="Y116" s="76"/>
      <c r="Z116" s="58" t="str">
        <f>IF(OR(X116=FALSE),"",IF(G116="Spindel",Parameter!$B$56,Parameter!$B$57))</f>
        <v/>
      </c>
      <c r="AA116" s="58"/>
      <c r="AB116" s="58">
        <f t="shared" si="3"/>
        <v>0</v>
      </c>
      <c r="AC116" s="71" t="str">
        <f>IF(X116=FALSE,"",IF(AB116&gt;='V+G Rechnung'!$C$6,AB116-'V+G Rechnung'!$C$6+1,""))</f>
        <v/>
      </c>
      <c r="AD116" s="73">
        <f>IF((X116=FALSE),0,IF(G116="Spindel",Parameter!$C$56/10000*E116,Parameter!$C$57/10000*E116))</f>
        <v>0</v>
      </c>
      <c r="AE116" s="74"/>
      <c r="AF116" s="73">
        <f>IF(AB116&gt;='V+G Rechnung'!$C$6,IF(AE116&gt;0,AE116/(AB116-Y116+1),AD116/(AB116-Y116+1)),0)</f>
        <v>0</v>
      </c>
      <c r="AG116" s="59" t="b">
        <v>0</v>
      </c>
      <c r="AH116" s="76"/>
      <c r="AI116" s="58" t="str">
        <f>IF((AG116=FALSE),"",Parameter!$B$54)</f>
        <v/>
      </c>
      <c r="AJ116" s="58"/>
      <c r="AK116" s="58">
        <f t="shared" si="4"/>
        <v>0</v>
      </c>
      <c r="AL116" s="71" t="str">
        <f>IF(AG116=FALSE,"",IF(AK116&gt;='V+G Rechnung'!$C$6,AK116-'V+G Rechnung'!$C$6+1,""))</f>
        <v/>
      </c>
      <c r="AM116" s="73">
        <f>IF((AG116=FALSE),0,Parameter!$C$54/10000*E116)</f>
        <v>0</v>
      </c>
      <c r="AN116" s="74"/>
      <c r="AO116" s="73">
        <f>IF(AK116&gt;='V+G Rechnung'!$C$6,IF(AN116&gt;0,AN116/(AK116-AH116+1),AM116/(AK116-AH116+1)),0)</f>
        <v>0</v>
      </c>
      <c r="AP116" s="59" t="b">
        <v>0</v>
      </c>
      <c r="AQ116" s="58"/>
      <c r="AR116" s="58" t="str">
        <f>IF((AP116=FALSE),"",Parameter!$B$55)</f>
        <v/>
      </c>
      <c r="AS116" s="58"/>
      <c r="AT116" s="58">
        <f t="shared" si="5"/>
        <v>0</v>
      </c>
      <c r="AU116" s="71" t="str">
        <f>IF(AP116=FALSE,"",IF(AT116&gt;='V+G Rechnung'!$C$6,AT116-'V+G Rechnung'!$C$6+1,""))</f>
        <v/>
      </c>
      <c r="AV116" s="73">
        <f>IF((AP116=FALSE),0,Parameter!$C$55/10000*E116)</f>
        <v>0</v>
      </c>
      <c r="AW116" s="74"/>
      <c r="AX116" s="75">
        <f>IF(AT116&gt;='V+G Rechnung'!$C$6,IF(AW116&gt;0,AW116/(AT116-AQ116+1),AV116/(AT116-AQ116+1)),0)</f>
        <v>0</v>
      </c>
    </row>
    <row r="117" spans="1:50" ht="13.5" customHeight="1">
      <c r="A117" s="58" t="str">
        <f t="shared" si="6"/>
        <v/>
      </c>
      <c r="B117" s="8"/>
      <c r="C117" s="8"/>
      <c r="D117" s="77"/>
      <c r="E117" s="70"/>
      <c r="F117" s="58"/>
      <c r="G117" s="58"/>
      <c r="H117" s="70"/>
      <c r="I117" s="59" t="str">
        <f>IF(OR(B117="",G117=""),"",IF(G117="Spindel",Parameter!$B$58,Parameter!$B$59))</f>
        <v/>
      </c>
      <c r="J117" s="58"/>
      <c r="K117" s="58">
        <f t="shared" si="0"/>
        <v>0</v>
      </c>
      <c r="L117" s="71" t="str">
        <f>IF(B117="","",IF(K117&gt;='V+G Rechnung'!$C$6,K117-'V+G Rechnung'!$C$6+1,""))</f>
        <v/>
      </c>
      <c r="M117" s="72"/>
      <c r="N117" s="73">
        <f t="shared" si="1"/>
        <v>0</v>
      </c>
      <c r="O117" s="73">
        <f>IF(K117&gt;='V+G Rechnung'!$C$6,N117/(K117-F117+1),0)</f>
        <v>0</v>
      </c>
      <c r="P117" s="59" t="b">
        <v>0</v>
      </c>
      <c r="Q117" s="58" t="str">
        <f>IF((P117=FALSE),"",IF(G117="Spindel",Parameter!$B$58,Parameter!$B$59))</f>
        <v/>
      </c>
      <c r="R117" s="58"/>
      <c r="S117" s="58">
        <f t="shared" si="2"/>
        <v>0</v>
      </c>
      <c r="T117" s="71" t="str">
        <f>IF(B117="","",IF(S117&gt;='V+G Rechnung'!$C$6,S117-'V+G Rechnung'!$C$6+1,""))</f>
        <v/>
      </c>
      <c r="U117" s="73">
        <f>IF((P117=FALSE),0,IF(G117="Spindel",Parameter!$C$58/10000*E117,Parameter!$C$59/10000*E117))</f>
        <v>0</v>
      </c>
      <c r="V117" s="74"/>
      <c r="W117" s="75">
        <f>IF(S117&gt;='V+G Rechnung'!$C$6,IF(OR(V117&gt;0,U117=""),V117/(S117-F117+1),U117/(S117-F117+1)),0)</f>
        <v>0</v>
      </c>
      <c r="X117" s="59" t="b">
        <v>0</v>
      </c>
      <c r="Y117" s="76"/>
      <c r="Z117" s="58" t="str">
        <f>IF(OR(X117=FALSE),"",IF(G117="Spindel",Parameter!$B$56,Parameter!$B$57))</f>
        <v/>
      </c>
      <c r="AA117" s="58"/>
      <c r="AB117" s="58">
        <f t="shared" si="3"/>
        <v>0</v>
      </c>
      <c r="AC117" s="71" t="str">
        <f>IF(X117=FALSE,"",IF(AB117&gt;='V+G Rechnung'!$C$6,AB117-'V+G Rechnung'!$C$6+1,""))</f>
        <v/>
      </c>
      <c r="AD117" s="73">
        <f>IF((X117=FALSE),0,IF(G117="Spindel",Parameter!$C$56/10000*E117,Parameter!$C$57/10000*E117))</f>
        <v>0</v>
      </c>
      <c r="AE117" s="74"/>
      <c r="AF117" s="73">
        <f>IF(AB117&gt;='V+G Rechnung'!$C$6,IF(AE117&gt;0,AE117/(AB117-Y117+1),AD117/(AB117-Y117+1)),0)</f>
        <v>0</v>
      </c>
      <c r="AG117" s="59" t="b">
        <v>0</v>
      </c>
      <c r="AH117" s="76"/>
      <c r="AI117" s="58" t="str">
        <f>IF((AG117=FALSE),"",Parameter!$B$54)</f>
        <v/>
      </c>
      <c r="AJ117" s="58"/>
      <c r="AK117" s="58">
        <f t="shared" si="4"/>
        <v>0</v>
      </c>
      <c r="AL117" s="71" t="str">
        <f>IF(AG117=FALSE,"",IF(AK117&gt;='V+G Rechnung'!$C$6,AK117-'V+G Rechnung'!$C$6+1,""))</f>
        <v/>
      </c>
      <c r="AM117" s="73">
        <f>IF((AG117=FALSE),0,Parameter!$C$54/10000*E117)</f>
        <v>0</v>
      </c>
      <c r="AN117" s="74"/>
      <c r="AO117" s="73">
        <f>IF(AK117&gt;='V+G Rechnung'!$C$6,IF(AN117&gt;0,AN117/(AK117-AH117+1),AM117/(AK117-AH117+1)),0)</f>
        <v>0</v>
      </c>
      <c r="AP117" s="59" t="b">
        <v>0</v>
      </c>
      <c r="AQ117" s="58"/>
      <c r="AR117" s="58" t="str">
        <f>IF((AP117=FALSE),"",Parameter!$B$55)</f>
        <v/>
      </c>
      <c r="AS117" s="58"/>
      <c r="AT117" s="58">
        <f t="shared" si="5"/>
        <v>0</v>
      </c>
      <c r="AU117" s="71" t="str">
        <f>IF(AP117=FALSE,"",IF(AT117&gt;='V+G Rechnung'!$C$6,AT117-'V+G Rechnung'!$C$6+1,""))</f>
        <v/>
      </c>
      <c r="AV117" s="73">
        <f>IF((AP117=FALSE),0,Parameter!$C$55/10000*E117)</f>
        <v>0</v>
      </c>
      <c r="AW117" s="74"/>
      <c r="AX117" s="75">
        <f>IF(AT117&gt;='V+G Rechnung'!$C$6,IF(AW117&gt;0,AW117/(AT117-AQ117+1),AV117/(AT117-AQ117+1)),0)</f>
        <v>0</v>
      </c>
    </row>
    <row r="118" spans="1:50" ht="13.5" customHeight="1">
      <c r="A118" s="58" t="str">
        <f t="shared" si="6"/>
        <v/>
      </c>
      <c r="B118" s="8"/>
      <c r="C118" s="8"/>
      <c r="D118" s="77"/>
      <c r="E118" s="70"/>
      <c r="F118" s="58"/>
      <c r="G118" s="58"/>
      <c r="H118" s="70"/>
      <c r="I118" s="59" t="str">
        <f>IF(OR(B118="",G118=""),"",IF(G118="Spindel",Parameter!$B$58,Parameter!$B$59))</f>
        <v/>
      </c>
      <c r="J118" s="58"/>
      <c r="K118" s="58">
        <f t="shared" si="0"/>
        <v>0</v>
      </c>
      <c r="L118" s="71" t="str">
        <f>IF(B118="","",IF(K118&gt;='V+G Rechnung'!$C$6,K118-'V+G Rechnung'!$C$6+1,""))</f>
        <v/>
      </c>
      <c r="M118" s="72"/>
      <c r="N118" s="73">
        <f t="shared" si="1"/>
        <v>0</v>
      </c>
      <c r="O118" s="73">
        <f>IF(K118&gt;='V+G Rechnung'!$C$6,N118/(K118-F118+1),0)</f>
        <v>0</v>
      </c>
      <c r="P118" s="59" t="b">
        <v>0</v>
      </c>
      <c r="Q118" s="58" t="str">
        <f>IF((P118=FALSE),"",IF(G118="Spindel",Parameter!$B$58,Parameter!$B$59))</f>
        <v/>
      </c>
      <c r="R118" s="58"/>
      <c r="S118" s="58">
        <f t="shared" si="2"/>
        <v>0</v>
      </c>
      <c r="T118" s="71" t="str">
        <f>IF(B118="","",IF(S118&gt;='V+G Rechnung'!$C$6,S118-'V+G Rechnung'!$C$6+1,""))</f>
        <v/>
      </c>
      <c r="U118" s="73">
        <f>IF((P118=FALSE),0,IF(G118="Spindel",Parameter!$C$58/10000*E118,Parameter!$C$59/10000*E118))</f>
        <v>0</v>
      </c>
      <c r="V118" s="74"/>
      <c r="W118" s="75">
        <f>IF(S118&gt;='V+G Rechnung'!$C$6,IF(OR(V118&gt;0,U118=""),V118/(S118-F118+1),U118/(S118-F118+1)),0)</f>
        <v>0</v>
      </c>
      <c r="X118" s="59" t="b">
        <v>0</v>
      </c>
      <c r="Y118" s="76"/>
      <c r="Z118" s="58" t="str">
        <f>IF(OR(X118=FALSE),"",IF(G118="Spindel",Parameter!$B$56,Parameter!$B$57))</f>
        <v/>
      </c>
      <c r="AA118" s="58"/>
      <c r="AB118" s="58">
        <f t="shared" si="3"/>
        <v>0</v>
      </c>
      <c r="AC118" s="71" t="str">
        <f>IF(X118=FALSE,"",IF(AB118&gt;='V+G Rechnung'!$C$6,AB118-'V+G Rechnung'!$C$6+1,""))</f>
        <v/>
      </c>
      <c r="AD118" s="73">
        <f>IF((X118=FALSE),0,IF(G118="Spindel",Parameter!$C$56/10000*E118,Parameter!$C$57/10000*E118))</f>
        <v>0</v>
      </c>
      <c r="AE118" s="74"/>
      <c r="AF118" s="73">
        <f>IF(AB118&gt;='V+G Rechnung'!$C$6,IF(AE118&gt;0,AE118/(AB118-Y118+1),AD118/(AB118-Y118+1)),0)</f>
        <v>0</v>
      </c>
      <c r="AG118" s="59" t="b">
        <v>0</v>
      </c>
      <c r="AH118" s="76"/>
      <c r="AI118" s="58" t="str">
        <f>IF((AG118=FALSE),"",Parameter!$B$54)</f>
        <v/>
      </c>
      <c r="AJ118" s="58"/>
      <c r="AK118" s="58">
        <f t="shared" si="4"/>
        <v>0</v>
      </c>
      <c r="AL118" s="71" t="str">
        <f>IF(AG118=FALSE,"",IF(AK118&gt;='V+G Rechnung'!$C$6,AK118-'V+G Rechnung'!$C$6+1,""))</f>
        <v/>
      </c>
      <c r="AM118" s="73">
        <f>IF((AG118=FALSE),0,Parameter!$C$54/10000*E118)</f>
        <v>0</v>
      </c>
      <c r="AN118" s="74"/>
      <c r="AO118" s="73">
        <f>IF(AK118&gt;='V+G Rechnung'!$C$6,IF(AN118&gt;0,AN118/(AK118-AH118+1),AM118/(AK118-AH118+1)),0)</f>
        <v>0</v>
      </c>
      <c r="AP118" s="59" t="b">
        <v>0</v>
      </c>
      <c r="AQ118" s="58"/>
      <c r="AR118" s="58" t="str">
        <f>IF((AP118=FALSE),"",Parameter!$B$55)</f>
        <v/>
      </c>
      <c r="AS118" s="58"/>
      <c r="AT118" s="58">
        <f t="shared" si="5"/>
        <v>0</v>
      </c>
      <c r="AU118" s="71" t="str">
        <f>IF(AP118=FALSE,"",IF(AT118&gt;='V+G Rechnung'!$C$6,AT118-'V+G Rechnung'!$C$6+1,""))</f>
        <v/>
      </c>
      <c r="AV118" s="73">
        <f>IF((AP118=FALSE),0,Parameter!$C$55/10000*E118)</f>
        <v>0</v>
      </c>
      <c r="AW118" s="74"/>
      <c r="AX118" s="75">
        <f>IF(AT118&gt;='V+G Rechnung'!$C$6,IF(AW118&gt;0,AW118/(AT118-AQ118+1),AV118/(AT118-AQ118+1)),0)</f>
        <v>0</v>
      </c>
    </row>
    <row r="119" spans="1:50" ht="13.5" customHeight="1">
      <c r="A119" s="58" t="str">
        <f t="shared" si="6"/>
        <v/>
      </c>
      <c r="B119" s="8"/>
      <c r="C119" s="8"/>
      <c r="D119" s="77"/>
      <c r="E119" s="70"/>
      <c r="F119" s="58"/>
      <c r="G119" s="58"/>
      <c r="H119" s="70"/>
      <c r="I119" s="59" t="str">
        <f>IF(OR(B119="",G119=""),"",IF(G119="Spindel",Parameter!$B$58,Parameter!$B$59))</f>
        <v/>
      </c>
      <c r="J119" s="58"/>
      <c r="K119" s="58">
        <f t="shared" si="0"/>
        <v>0</v>
      </c>
      <c r="L119" s="71" t="str">
        <f>IF(B119="","",IF(K119&gt;='V+G Rechnung'!$C$6,K119-'V+G Rechnung'!$C$6+1,""))</f>
        <v/>
      </c>
      <c r="M119" s="72"/>
      <c r="N119" s="73">
        <f t="shared" si="1"/>
        <v>0</v>
      </c>
      <c r="O119" s="73">
        <f>IF(K119&gt;='V+G Rechnung'!$C$6,N119/(K119-F119+1),0)</f>
        <v>0</v>
      </c>
      <c r="P119" s="59" t="b">
        <v>0</v>
      </c>
      <c r="Q119" s="58" t="str">
        <f>IF((P119=FALSE),"",IF(G119="Spindel",Parameter!$B$58,Parameter!$B$59))</f>
        <v/>
      </c>
      <c r="R119" s="58"/>
      <c r="S119" s="58">
        <f t="shared" si="2"/>
        <v>0</v>
      </c>
      <c r="T119" s="71" t="str">
        <f>IF(B119="","",IF(S119&gt;='V+G Rechnung'!$C$6,S119-'V+G Rechnung'!$C$6+1,""))</f>
        <v/>
      </c>
      <c r="U119" s="73">
        <f>IF((P119=FALSE),0,IF(G119="Spindel",Parameter!$C$58/10000*E119,Parameter!$C$59/10000*E119))</f>
        <v>0</v>
      </c>
      <c r="V119" s="74"/>
      <c r="W119" s="75">
        <f>IF(S119&gt;='V+G Rechnung'!$C$6,IF(OR(V119&gt;0,U119=""),V119/(S119-F119+1),U119/(S119-F119+1)),0)</f>
        <v>0</v>
      </c>
      <c r="X119" s="59" t="b">
        <v>0</v>
      </c>
      <c r="Y119" s="76"/>
      <c r="Z119" s="58" t="str">
        <f>IF(OR(X119=FALSE),"",IF(G119="Spindel",Parameter!$B$56,Parameter!$B$57))</f>
        <v/>
      </c>
      <c r="AA119" s="58"/>
      <c r="AB119" s="58">
        <f t="shared" si="3"/>
        <v>0</v>
      </c>
      <c r="AC119" s="71" t="str">
        <f>IF(X119=FALSE,"",IF(AB119&gt;='V+G Rechnung'!$C$6,AB119-'V+G Rechnung'!$C$6+1,""))</f>
        <v/>
      </c>
      <c r="AD119" s="73">
        <f>IF((X119=FALSE),0,IF(G119="Spindel",Parameter!$C$56/10000*E119,Parameter!$C$57/10000*E119))</f>
        <v>0</v>
      </c>
      <c r="AE119" s="74"/>
      <c r="AF119" s="73">
        <f>IF(AB119&gt;='V+G Rechnung'!$C$6,IF(AE119&gt;0,AE119/(AB119-Y119+1),AD119/(AB119-Y119+1)),0)</f>
        <v>0</v>
      </c>
      <c r="AG119" s="59" t="b">
        <v>0</v>
      </c>
      <c r="AH119" s="76"/>
      <c r="AI119" s="58" t="str">
        <f>IF((AG119=FALSE),"",Parameter!$B$54)</f>
        <v/>
      </c>
      <c r="AJ119" s="58"/>
      <c r="AK119" s="58">
        <f t="shared" si="4"/>
        <v>0</v>
      </c>
      <c r="AL119" s="71" t="str">
        <f>IF(AG119=FALSE,"",IF(AK119&gt;='V+G Rechnung'!$C$6,AK119-'V+G Rechnung'!$C$6+1,""))</f>
        <v/>
      </c>
      <c r="AM119" s="73">
        <f>IF((AG119=FALSE),0,Parameter!$C$54/10000*E119)</f>
        <v>0</v>
      </c>
      <c r="AN119" s="74"/>
      <c r="AO119" s="73">
        <f>IF(AK119&gt;='V+G Rechnung'!$C$6,IF(AN119&gt;0,AN119/(AK119-AH119+1),AM119/(AK119-AH119+1)),0)</f>
        <v>0</v>
      </c>
      <c r="AP119" s="59" t="b">
        <v>0</v>
      </c>
      <c r="AQ119" s="58"/>
      <c r="AR119" s="58" t="str">
        <f>IF((AP119=FALSE),"",Parameter!$B$55)</f>
        <v/>
      </c>
      <c r="AS119" s="58"/>
      <c r="AT119" s="58">
        <f t="shared" si="5"/>
        <v>0</v>
      </c>
      <c r="AU119" s="71" t="str">
        <f>IF(AP119=FALSE,"",IF(AT119&gt;='V+G Rechnung'!$C$6,AT119-'V+G Rechnung'!$C$6+1,""))</f>
        <v/>
      </c>
      <c r="AV119" s="73">
        <f>IF((AP119=FALSE),0,Parameter!$C$55/10000*E119)</f>
        <v>0</v>
      </c>
      <c r="AW119" s="74"/>
      <c r="AX119" s="75">
        <f>IF(AT119&gt;='V+G Rechnung'!$C$6,IF(AW119&gt;0,AW119/(AT119-AQ119+1),AV119/(AT119-AQ119+1)),0)</f>
        <v>0</v>
      </c>
    </row>
    <row r="120" spans="1:50" ht="13.5" customHeight="1">
      <c r="A120" s="58" t="str">
        <f t="shared" si="6"/>
        <v/>
      </c>
      <c r="B120" s="8"/>
      <c r="C120" s="8"/>
      <c r="D120" s="77"/>
      <c r="E120" s="70"/>
      <c r="F120" s="58"/>
      <c r="G120" s="58"/>
      <c r="H120" s="70"/>
      <c r="I120" s="59" t="str">
        <f>IF(OR(B120="",G120=""),"",IF(G120="Spindel",Parameter!$B$58,Parameter!$B$59))</f>
        <v/>
      </c>
      <c r="J120" s="58"/>
      <c r="K120" s="58">
        <f t="shared" si="0"/>
        <v>0</v>
      </c>
      <c r="L120" s="71" t="str">
        <f>IF(B120="","",IF(K120&gt;='V+G Rechnung'!$C$6,K120-'V+G Rechnung'!$C$6+1,""))</f>
        <v/>
      </c>
      <c r="M120" s="72"/>
      <c r="N120" s="73">
        <f t="shared" si="1"/>
        <v>0</v>
      </c>
      <c r="O120" s="73">
        <f>IF(K120&gt;='V+G Rechnung'!$C$6,N120/(K120-F120+1),0)</f>
        <v>0</v>
      </c>
      <c r="P120" s="59" t="b">
        <v>0</v>
      </c>
      <c r="Q120" s="58" t="str">
        <f>IF((P120=FALSE),"",IF(G120="Spindel",Parameter!$B$58,Parameter!$B$59))</f>
        <v/>
      </c>
      <c r="R120" s="58"/>
      <c r="S120" s="58">
        <f t="shared" si="2"/>
        <v>0</v>
      </c>
      <c r="T120" s="71" t="str">
        <f>IF(B120="","",IF(S120&gt;='V+G Rechnung'!$C$6,S120-'V+G Rechnung'!$C$6+1,""))</f>
        <v/>
      </c>
      <c r="U120" s="73">
        <f>IF((P120=FALSE),0,IF(G120="Spindel",Parameter!$C$58/10000*E120,Parameter!$C$59/10000*E120))</f>
        <v>0</v>
      </c>
      <c r="V120" s="74"/>
      <c r="W120" s="75">
        <f>IF(S120&gt;='V+G Rechnung'!$C$6,IF(OR(V120&gt;0,U120=""),V120/(S120-F120+1),U120/(S120-F120+1)),0)</f>
        <v>0</v>
      </c>
      <c r="X120" s="59" t="b">
        <v>0</v>
      </c>
      <c r="Y120" s="76"/>
      <c r="Z120" s="58" t="str">
        <f>IF(OR(X120=FALSE),"",IF(G120="Spindel",Parameter!$B$56,Parameter!$B$57))</f>
        <v/>
      </c>
      <c r="AA120" s="58"/>
      <c r="AB120" s="58">
        <f t="shared" si="3"/>
        <v>0</v>
      </c>
      <c r="AC120" s="71" t="str">
        <f>IF(X120=FALSE,"",IF(AB120&gt;='V+G Rechnung'!$C$6,AB120-'V+G Rechnung'!$C$6+1,""))</f>
        <v/>
      </c>
      <c r="AD120" s="73">
        <f>IF((X120=FALSE),0,IF(G120="Spindel",Parameter!$C$56/10000*E120,Parameter!$C$57/10000*E120))</f>
        <v>0</v>
      </c>
      <c r="AE120" s="74"/>
      <c r="AF120" s="73">
        <f>IF(AB120&gt;='V+G Rechnung'!$C$6,IF(AE120&gt;0,AE120/(AB120-Y120+1),AD120/(AB120-Y120+1)),0)</f>
        <v>0</v>
      </c>
      <c r="AG120" s="59" t="b">
        <v>0</v>
      </c>
      <c r="AH120" s="76"/>
      <c r="AI120" s="58" t="str">
        <f>IF((AG120=FALSE),"",Parameter!$B$54)</f>
        <v/>
      </c>
      <c r="AJ120" s="58"/>
      <c r="AK120" s="58">
        <f t="shared" si="4"/>
        <v>0</v>
      </c>
      <c r="AL120" s="71" t="str">
        <f>IF(AG120=FALSE,"",IF(AK120&gt;='V+G Rechnung'!$C$6,AK120-'V+G Rechnung'!$C$6+1,""))</f>
        <v/>
      </c>
      <c r="AM120" s="73">
        <f>IF((AG120=FALSE),0,Parameter!$C$54/10000*E120)</f>
        <v>0</v>
      </c>
      <c r="AN120" s="74"/>
      <c r="AO120" s="73">
        <f>IF(AK120&gt;='V+G Rechnung'!$C$6,IF(AN120&gt;0,AN120/(AK120-AH120+1),AM120/(AK120-AH120+1)),0)</f>
        <v>0</v>
      </c>
      <c r="AP120" s="59" t="b">
        <v>0</v>
      </c>
      <c r="AQ120" s="58"/>
      <c r="AR120" s="58" t="str">
        <f>IF((AP120=FALSE),"",Parameter!$B$55)</f>
        <v/>
      </c>
      <c r="AS120" s="58"/>
      <c r="AT120" s="58">
        <f t="shared" si="5"/>
        <v>0</v>
      </c>
      <c r="AU120" s="71" t="str">
        <f>IF(AP120=FALSE,"",IF(AT120&gt;='V+G Rechnung'!$C$6,AT120-'V+G Rechnung'!$C$6+1,""))</f>
        <v/>
      </c>
      <c r="AV120" s="73">
        <f>IF((AP120=FALSE),0,Parameter!$C$55/10000*E120)</f>
        <v>0</v>
      </c>
      <c r="AW120" s="74"/>
      <c r="AX120" s="75">
        <f>IF(AT120&gt;='V+G Rechnung'!$C$6,IF(AW120&gt;0,AW120/(AT120-AQ120+1),AV120/(AT120-AQ120+1)),0)</f>
        <v>0</v>
      </c>
    </row>
    <row r="121" spans="1:50" ht="13.5" customHeight="1">
      <c r="A121" s="58" t="str">
        <f t="shared" si="6"/>
        <v/>
      </c>
      <c r="B121" s="8"/>
      <c r="C121" s="8"/>
      <c r="D121" s="77"/>
      <c r="E121" s="70"/>
      <c r="F121" s="58"/>
      <c r="G121" s="58"/>
      <c r="H121" s="70"/>
      <c r="I121" s="59" t="str">
        <f>IF(OR(B121="",G121=""),"",IF(G121="Spindel",Parameter!$B$58,Parameter!$B$59))</f>
        <v/>
      </c>
      <c r="J121" s="58"/>
      <c r="K121" s="58">
        <f t="shared" si="0"/>
        <v>0</v>
      </c>
      <c r="L121" s="71" t="str">
        <f>IF(B121="","",IF(K121&gt;='V+G Rechnung'!$C$6,K121-'V+G Rechnung'!$C$6+1,""))</f>
        <v/>
      </c>
      <c r="M121" s="72"/>
      <c r="N121" s="73">
        <f t="shared" si="1"/>
        <v>0</v>
      </c>
      <c r="O121" s="73">
        <f>IF(K121&gt;='V+G Rechnung'!$C$6,N121/(K121-F121+1),0)</f>
        <v>0</v>
      </c>
      <c r="P121" s="59" t="b">
        <v>0</v>
      </c>
      <c r="Q121" s="58" t="str">
        <f>IF((P121=FALSE),"",IF(G121="Spindel",Parameter!$B$58,Parameter!$B$59))</f>
        <v/>
      </c>
      <c r="R121" s="58"/>
      <c r="S121" s="58">
        <f t="shared" si="2"/>
        <v>0</v>
      </c>
      <c r="T121" s="71" t="str">
        <f>IF(B121="","",IF(S121&gt;='V+G Rechnung'!$C$6,S121-'V+G Rechnung'!$C$6+1,""))</f>
        <v/>
      </c>
      <c r="U121" s="73">
        <f>IF((P121=FALSE),0,IF(G121="Spindel",Parameter!$C$58/10000*E121,Parameter!$C$59/10000*E121))</f>
        <v>0</v>
      </c>
      <c r="V121" s="74"/>
      <c r="W121" s="75">
        <f>IF(S121&gt;='V+G Rechnung'!$C$6,IF(OR(V121&gt;0,U121=""),V121/(S121-F121+1),U121/(S121-F121+1)),0)</f>
        <v>0</v>
      </c>
      <c r="X121" s="59" t="b">
        <v>0</v>
      </c>
      <c r="Y121" s="76"/>
      <c r="Z121" s="58" t="str">
        <f>IF(OR(X121=FALSE),"",IF(G121="Spindel",Parameter!$B$56,Parameter!$B$57))</f>
        <v/>
      </c>
      <c r="AA121" s="58"/>
      <c r="AB121" s="58">
        <f t="shared" si="3"/>
        <v>0</v>
      </c>
      <c r="AC121" s="71" t="str">
        <f>IF(X121=FALSE,"",IF(AB121&gt;='V+G Rechnung'!$C$6,AB121-'V+G Rechnung'!$C$6+1,""))</f>
        <v/>
      </c>
      <c r="AD121" s="73">
        <f>IF((X121=FALSE),0,IF(G121="Spindel",Parameter!$C$56/10000*E121,Parameter!$C$57/10000*E121))</f>
        <v>0</v>
      </c>
      <c r="AE121" s="74"/>
      <c r="AF121" s="73">
        <f>IF(AB121&gt;='V+G Rechnung'!$C$6,IF(AE121&gt;0,AE121/(AB121-Y121+1),AD121/(AB121-Y121+1)),0)</f>
        <v>0</v>
      </c>
      <c r="AG121" s="59" t="b">
        <v>0</v>
      </c>
      <c r="AH121" s="76"/>
      <c r="AI121" s="58" t="str">
        <f>IF((AG121=FALSE),"",Parameter!$B$54)</f>
        <v/>
      </c>
      <c r="AJ121" s="58"/>
      <c r="AK121" s="58">
        <f t="shared" si="4"/>
        <v>0</v>
      </c>
      <c r="AL121" s="71" t="str">
        <f>IF(AG121=FALSE,"",IF(AK121&gt;='V+G Rechnung'!$C$6,AK121-'V+G Rechnung'!$C$6+1,""))</f>
        <v/>
      </c>
      <c r="AM121" s="73">
        <f>IF((AG121=FALSE),0,Parameter!$C$54/10000*E121)</f>
        <v>0</v>
      </c>
      <c r="AN121" s="74"/>
      <c r="AO121" s="73">
        <f>IF(AK121&gt;='V+G Rechnung'!$C$6,IF(AN121&gt;0,AN121/(AK121-AH121+1),AM121/(AK121-AH121+1)),0)</f>
        <v>0</v>
      </c>
      <c r="AP121" s="59" t="b">
        <v>0</v>
      </c>
      <c r="AQ121" s="58"/>
      <c r="AR121" s="58" t="str">
        <f>IF((AP121=FALSE),"",Parameter!$B$55)</f>
        <v/>
      </c>
      <c r="AS121" s="58"/>
      <c r="AT121" s="58">
        <f t="shared" si="5"/>
        <v>0</v>
      </c>
      <c r="AU121" s="71" t="str">
        <f>IF(AP121=FALSE,"",IF(AT121&gt;='V+G Rechnung'!$C$6,AT121-'V+G Rechnung'!$C$6+1,""))</f>
        <v/>
      </c>
      <c r="AV121" s="73">
        <f>IF((AP121=FALSE),0,Parameter!$C$55/10000*E121)</f>
        <v>0</v>
      </c>
      <c r="AW121" s="74"/>
      <c r="AX121" s="75">
        <f>IF(AT121&gt;='V+G Rechnung'!$C$6,IF(AW121&gt;0,AW121/(AT121-AQ121+1),AV121/(AT121-AQ121+1)),0)</f>
        <v>0</v>
      </c>
    </row>
    <row r="122" spans="1:50" ht="13.5" customHeight="1">
      <c r="A122" s="58" t="str">
        <f t="shared" si="6"/>
        <v/>
      </c>
      <c r="B122" s="8"/>
      <c r="C122" s="8"/>
      <c r="D122" s="77"/>
      <c r="E122" s="70"/>
      <c r="F122" s="58"/>
      <c r="G122" s="58"/>
      <c r="H122" s="70"/>
      <c r="I122" s="59" t="str">
        <f>IF(OR(B122="",G122=""),"",IF(G122="Spindel",Parameter!$B$58,Parameter!$B$59))</f>
        <v/>
      </c>
      <c r="J122" s="58"/>
      <c r="K122" s="58">
        <f t="shared" si="0"/>
        <v>0</v>
      </c>
      <c r="L122" s="71" t="str">
        <f>IF(B122="","",IF(K122&gt;='V+G Rechnung'!$C$6,K122-'V+G Rechnung'!$C$6+1,""))</f>
        <v/>
      </c>
      <c r="M122" s="72"/>
      <c r="N122" s="73">
        <f t="shared" si="1"/>
        <v>0</v>
      </c>
      <c r="O122" s="73">
        <f>IF(K122&gt;='V+G Rechnung'!$C$6,N122/(K122-F122+1),0)</f>
        <v>0</v>
      </c>
      <c r="P122" s="59" t="b">
        <v>0</v>
      </c>
      <c r="Q122" s="58" t="str">
        <f>IF((P122=FALSE),"",IF(G122="Spindel",Parameter!$B$58,Parameter!$B$59))</f>
        <v/>
      </c>
      <c r="R122" s="58"/>
      <c r="S122" s="58">
        <f t="shared" si="2"/>
        <v>0</v>
      </c>
      <c r="T122" s="71" t="str">
        <f>IF(B122="","",IF(S122&gt;='V+G Rechnung'!$C$6,S122-'V+G Rechnung'!$C$6+1,""))</f>
        <v/>
      </c>
      <c r="U122" s="73">
        <f>IF((P122=FALSE),0,IF(G122="Spindel",Parameter!$C$58/10000*E122,Parameter!$C$59/10000*E122))</f>
        <v>0</v>
      </c>
      <c r="V122" s="74"/>
      <c r="W122" s="75">
        <f>IF(S122&gt;='V+G Rechnung'!$C$6,IF(OR(V122&gt;0,U122=""),V122/(S122-F122+1),U122/(S122-F122+1)),0)</f>
        <v>0</v>
      </c>
      <c r="X122" s="59" t="b">
        <v>0</v>
      </c>
      <c r="Y122" s="76"/>
      <c r="Z122" s="58" t="str">
        <f>IF(OR(X122=FALSE),"",IF(G122="Spindel",Parameter!$B$56,Parameter!$B$57))</f>
        <v/>
      </c>
      <c r="AA122" s="58"/>
      <c r="AB122" s="58">
        <f t="shared" si="3"/>
        <v>0</v>
      </c>
      <c r="AC122" s="71" t="str">
        <f>IF(X122=FALSE,"",IF(AB122&gt;='V+G Rechnung'!$C$6,AB122-'V+G Rechnung'!$C$6+1,""))</f>
        <v/>
      </c>
      <c r="AD122" s="73">
        <f>IF((X122=FALSE),0,IF(G122="Spindel",Parameter!$C$56/10000*E122,Parameter!$C$57/10000*E122))</f>
        <v>0</v>
      </c>
      <c r="AE122" s="74"/>
      <c r="AF122" s="73">
        <f>IF(AB122&gt;='V+G Rechnung'!$C$6,IF(AE122&gt;0,AE122/(AB122-Y122+1),AD122/(AB122-Y122+1)),0)</f>
        <v>0</v>
      </c>
      <c r="AG122" s="59" t="b">
        <v>0</v>
      </c>
      <c r="AH122" s="76"/>
      <c r="AI122" s="58" t="str">
        <f>IF((AG122=FALSE),"",Parameter!$B$54)</f>
        <v/>
      </c>
      <c r="AJ122" s="58"/>
      <c r="AK122" s="58">
        <f t="shared" si="4"/>
        <v>0</v>
      </c>
      <c r="AL122" s="71" t="str">
        <f>IF(AG122=FALSE,"",IF(AK122&gt;='V+G Rechnung'!$C$6,AK122-'V+G Rechnung'!$C$6+1,""))</f>
        <v/>
      </c>
      <c r="AM122" s="73">
        <f>IF((AG122=FALSE),0,Parameter!$C$54/10000*E122)</f>
        <v>0</v>
      </c>
      <c r="AN122" s="74"/>
      <c r="AO122" s="73">
        <f>IF(AK122&gt;='V+G Rechnung'!$C$6,IF(AN122&gt;0,AN122/(AK122-AH122+1),AM122/(AK122-AH122+1)),0)</f>
        <v>0</v>
      </c>
      <c r="AP122" s="59" t="b">
        <v>0</v>
      </c>
      <c r="AQ122" s="58"/>
      <c r="AR122" s="58" t="str">
        <f>IF((AP122=FALSE),"",Parameter!$B$55)</f>
        <v/>
      </c>
      <c r="AS122" s="58"/>
      <c r="AT122" s="58">
        <f t="shared" si="5"/>
        <v>0</v>
      </c>
      <c r="AU122" s="71" t="str">
        <f>IF(AP122=FALSE,"",IF(AT122&gt;='V+G Rechnung'!$C$6,AT122-'V+G Rechnung'!$C$6+1,""))</f>
        <v/>
      </c>
      <c r="AV122" s="73">
        <f>IF((AP122=FALSE),0,Parameter!$C$55/10000*E122)</f>
        <v>0</v>
      </c>
      <c r="AW122" s="74"/>
      <c r="AX122" s="75">
        <f>IF(AT122&gt;='V+G Rechnung'!$C$6,IF(AW122&gt;0,AW122/(AT122-AQ122+1),AV122/(AT122-AQ122+1)),0)</f>
        <v>0</v>
      </c>
    </row>
    <row r="123" spans="1:50" ht="13.5" customHeight="1">
      <c r="A123" s="58" t="str">
        <f t="shared" si="6"/>
        <v/>
      </c>
      <c r="B123" s="8"/>
      <c r="C123" s="8"/>
      <c r="D123" s="77"/>
      <c r="E123" s="70"/>
      <c r="F123" s="58"/>
      <c r="G123" s="58"/>
      <c r="H123" s="70"/>
      <c r="I123" s="59" t="str">
        <f>IF(OR(B123="",G123=""),"",IF(G123="Spindel",Parameter!$B$58,Parameter!$B$59))</f>
        <v/>
      </c>
      <c r="J123" s="58"/>
      <c r="K123" s="58">
        <f t="shared" si="0"/>
        <v>0</v>
      </c>
      <c r="L123" s="71" t="str">
        <f>IF(B123="","",IF(K123&gt;='V+G Rechnung'!$C$6,K123-'V+G Rechnung'!$C$6+1,""))</f>
        <v/>
      </c>
      <c r="M123" s="72"/>
      <c r="N123" s="73">
        <f t="shared" si="1"/>
        <v>0</v>
      </c>
      <c r="O123" s="73">
        <f>IF(K123&gt;='V+G Rechnung'!$C$6,N123/(K123-F123+1),0)</f>
        <v>0</v>
      </c>
      <c r="P123" s="59" t="b">
        <v>0</v>
      </c>
      <c r="Q123" s="58" t="str">
        <f>IF((P123=FALSE),"",IF(G123="Spindel",Parameter!$B$58,Parameter!$B$59))</f>
        <v/>
      </c>
      <c r="R123" s="58"/>
      <c r="S123" s="58">
        <f t="shared" si="2"/>
        <v>0</v>
      </c>
      <c r="T123" s="71" t="str">
        <f>IF(B123="","",IF(S123&gt;='V+G Rechnung'!$C$6,S123-'V+G Rechnung'!$C$6+1,""))</f>
        <v/>
      </c>
      <c r="U123" s="73">
        <f>IF((P123=FALSE),0,IF(G123="Spindel",Parameter!$C$58/10000*E123,Parameter!$C$59/10000*E123))</f>
        <v>0</v>
      </c>
      <c r="V123" s="74"/>
      <c r="W123" s="75">
        <f>IF(S123&gt;='V+G Rechnung'!$C$6,IF(OR(V123&gt;0,U123=""),V123/(S123-F123+1),U123/(S123-F123+1)),0)</f>
        <v>0</v>
      </c>
      <c r="X123" s="59" t="b">
        <v>0</v>
      </c>
      <c r="Y123" s="76"/>
      <c r="Z123" s="58" t="str">
        <f>IF(OR(X123=FALSE),"",IF(G123="Spindel",Parameter!$B$56,Parameter!$B$57))</f>
        <v/>
      </c>
      <c r="AA123" s="58"/>
      <c r="AB123" s="58">
        <f t="shared" si="3"/>
        <v>0</v>
      </c>
      <c r="AC123" s="71" t="str">
        <f>IF(X123=FALSE,"",IF(AB123&gt;='V+G Rechnung'!$C$6,AB123-'V+G Rechnung'!$C$6+1,""))</f>
        <v/>
      </c>
      <c r="AD123" s="73">
        <f>IF((X123=FALSE),0,IF(G123="Spindel",Parameter!$C$56/10000*E123,Parameter!$C$57/10000*E123))</f>
        <v>0</v>
      </c>
      <c r="AE123" s="74"/>
      <c r="AF123" s="73">
        <f>IF(AB123&gt;='V+G Rechnung'!$C$6,IF(AE123&gt;0,AE123/(AB123-Y123+1),AD123/(AB123-Y123+1)),0)</f>
        <v>0</v>
      </c>
      <c r="AG123" s="59" t="b">
        <v>0</v>
      </c>
      <c r="AH123" s="76"/>
      <c r="AI123" s="58" t="str">
        <f>IF((AG123=FALSE),"",Parameter!$B$54)</f>
        <v/>
      </c>
      <c r="AJ123" s="58"/>
      <c r="AK123" s="58">
        <f t="shared" si="4"/>
        <v>0</v>
      </c>
      <c r="AL123" s="71" t="str">
        <f>IF(AG123=FALSE,"",IF(AK123&gt;='V+G Rechnung'!$C$6,AK123-'V+G Rechnung'!$C$6+1,""))</f>
        <v/>
      </c>
      <c r="AM123" s="73">
        <f>IF((AG123=FALSE),0,Parameter!$C$54/10000*E123)</f>
        <v>0</v>
      </c>
      <c r="AN123" s="74"/>
      <c r="AO123" s="73">
        <f>IF(AK123&gt;='V+G Rechnung'!$C$6,IF(AN123&gt;0,AN123/(AK123-AH123+1),AM123/(AK123-AH123+1)),0)</f>
        <v>0</v>
      </c>
      <c r="AP123" s="59" t="b">
        <v>0</v>
      </c>
      <c r="AQ123" s="58"/>
      <c r="AR123" s="58" t="str">
        <f>IF((AP123=FALSE),"",Parameter!$B$55)</f>
        <v/>
      </c>
      <c r="AS123" s="58"/>
      <c r="AT123" s="58">
        <f t="shared" si="5"/>
        <v>0</v>
      </c>
      <c r="AU123" s="71" t="str">
        <f>IF(AP123=FALSE,"",IF(AT123&gt;='V+G Rechnung'!$C$6,AT123-'V+G Rechnung'!$C$6+1,""))</f>
        <v/>
      </c>
      <c r="AV123" s="73">
        <f>IF((AP123=FALSE),0,Parameter!$C$55/10000*E123)</f>
        <v>0</v>
      </c>
      <c r="AW123" s="74"/>
      <c r="AX123" s="75">
        <f>IF(AT123&gt;='V+G Rechnung'!$C$6,IF(AW123&gt;0,AW123/(AT123-AQ123+1),AV123/(AT123-AQ123+1)),0)</f>
        <v>0</v>
      </c>
    </row>
    <row r="124" spans="1:50" ht="13.5" customHeight="1">
      <c r="A124" s="58" t="str">
        <f t="shared" si="6"/>
        <v/>
      </c>
      <c r="B124" s="8"/>
      <c r="C124" s="8"/>
      <c r="D124" s="77"/>
      <c r="E124" s="70"/>
      <c r="F124" s="58"/>
      <c r="G124" s="58"/>
      <c r="H124" s="70"/>
      <c r="I124" s="59" t="str">
        <f>IF(OR(B124="",G124=""),"",IF(G124="Spindel",Parameter!$B$58,Parameter!$B$59))</f>
        <v/>
      </c>
      <c r="J124" s="58"/>
      <c r="K124" s="58">
        <f t="shared" si="0"/>
        <v>0</v>
      </c>
      <c r="L124" s="71" t="str">
        <f>IF(B124="","",IF(K124&gt;='V+G Rechnung'!$C$6,K124-'V+G Rechnung'!$C$6+1,""))</f>
        <v/>
      </c>
      <c r="M124" s="72"/>
      <c r="N124" s="73">
        <f t="shared" si="1"/>
        <v>0</v>
      </c>
      <c r="O124" s="73">
        <f>IF(K124&gt;='V+G Rechnung'!$C$6,N124/(K124-F124+1),0)</f>
        <v>0</v>
      </c>
      <c r="P124" s="59" t="b">
        <v>0</v>
      </c>
      <c r="Q124" s="58" t="str">
        <f>IF((P124=FALSE),"",IF(G124="Spindel",Parameter!$B$58,Parameter!$B$59))</f>
        <v/>
      </c>
      <c r="R124" s="58"/>
      <c r="S124" s="58">
        <f t="shared" si="2"/>
        <v>0</v>
      </c>
      <c r="T124" s="71" t="str">
        <f>IF(B124="","",IF(S124&gt;='V+G Rechnung'!$C$6,S124-'V+G Rechnung'!$C$6+1,""))</f>
        <v/>
      </c>
      <c r="U124" s="73">
        <f>IF((P124=FALSE),0,IF(G124="Spindel",Parameter!$C$58/10000*E124,Parameter!$C$59/10000*E124))</f>
        <v>0</v>
      </c>
      <c r="V124" s="74"/>
      <c r="W124" s="75">
        <f>IF(S124&gt;='V+G Rechnung'!$C$6,IF(OR(V124&gt;0,U124=""),V124/(S124-F124+1),U124/(S124-F124+1)),0)</f>
        <v>0</v>
      </c>
      <c r="X124" s="59" t="b">
        <v>0</v>
      </c>
      <c r="Y124" s="76"/>
      <c r="Z124" s="58" t="str">
        <f>IF(OR(X124=FALSE),"",IF(G124="Spindel",Parameter!$B$56,Parameter!$B$57))</f>
        <v/>
      </c>
      <c r="AA124" s="58"/>
      <c r="AB124" s="58">
        <f t="shared" si="3"/>
        <v>0</v>
      </c>
      <c r="AC124" s="71" t="str">
        <f>IF(X124=FALSE,"",IF(AB124&gt;='V+G Rechnung'!$C$6,AB124-'V+G Rechnung'!$C$6+1,""))</f>
        <v/>
      </c>
      <c r="AD124" s="73">
        <f>IF((X124=FALSE),0,IF(G124="Spindel",Parameter!$C$56/10000*E124,Parameter!$C$57/10000*E124))</f>
        <v>0</v>
      </c>
      <c r="AE124" s="74"/>
      <c r="AF124" s="73">
        <f>IF(AB124&gt;='V+G Rechnung'!$C$6,IF(AE124&gt;0,AE124/(AB124-Y124+1),AD124/(AB124-Y124+1)),0)</f>
        <v>0</v>
      </c>
      <c r="AG124" s="59" t="b">
        <v>0</v>
      </c>
      <c r="AH124" s="76"/>
      <c r="AI124" s="58" t="str">
        <f>IF((AG124=FALSE),"",Parameter!$B$54)</f>
        <v/>
      </c>
      <c r="AJ124" s="58"/>
      <c r="AK124" s="58">
        <f t="shared" si="4"/>
        <v>0</v>
      </c>
      <c r="AL124" s="71" t="str">
        <f>IF(AG124=FALSE,"",IF(AK124&gt;='V+G Rechnung'!$C$6,AK124-'V+G Rechnung'!$C$6+1,""))</f>
        <v/>
      </c>
      <c r="AM124" s="73">
        <f>IF((AG124=FALSE),0,Parameter!$C$54/10000*E124)</f>
        <v>0</v>
      </c>
      <c r="AN124" s="74"/>
      <c r="AO124" s="73">
        <f>IF(AK124&gt;='V+G Rechnung'!$C$6,IF(AN124&gt;0,AN124/(AK124-AH124+1),AM124/(AK124-AH124+1)),0)</f>
        <v>0</v>
      </c>
      <c r="AP124" s="59" t="b">
        <v>0</v>
      </c>
      <c r="AQ124" s="58"/>
      <c r="AR124" s="58" t="str">
        <f>IF((AP124=FALSE),"",Parameter!$B$55)</f>
        <v/>
      </c>
      <c r="AS124" s="58"/>
      <c r="AT124" s="58">
        <f t="shared" si="5"/>
        <v>0</v>
      </c>
      <c r="AU124" s="71" t="str">
        <f>IF(AP124=FALSE,"",IF(AT124&gt;='V+G Rechnung'!$C$6,AT124-'V+G Rechnung'!$C$6+1,""))</f>
        <v/>
      </c>
      <c r="AV124" s="73">
        <f>IF((AP124=FALSE),0,Parameter!$C$55/10000*E124)</f>
        <v>0</v>
      </c>
      <c r="AW124" s="74"/>
      <c r="AX124" s="75">
        <f>IF(AT124&gt;='V+G Rechnung'!$C$6,IF(AW124&gt;0,AW124/(AT124-AQ124+1),AV124/(AT124-AQ124+1)),0)</f>
        <v>0</v>
      </c>
    </row>
    <row r="125" spans="1:50" ht="13.5" customHeight="1">
      <c r="A125" s="58" t="str">
        <f t="shared" si="6"/>
        <v/>
      </c>
      <c r="B125" s="8"/>
      <c r="C125" s="8"/>
      <c r="D125" s="77"/>
      <c r="E125" s="70"/>
      <c r="F125" s="58"/>
      <c r="G125" s="58"/>
      <c r="H125" s="70"/>
      <c r="I125" s="59" t="str">
        <f>IF(OR(B125="",G125=""),"",IF(G125="Spindel",Parameter!$B$58,Parameter!$B$59))</f>
        <v/>
      </c>
      <c r="J125" s="58"/>
      <c r="K125" s="58">
        <f t="shared" si="0"/>
        <v>0</v>
      </c>
      <c r="L125" s="71" t="str">
        <f>IF(B125="","",IF(K125&gt;='V+G Rechnung'!$C$6,K125-'V+G Rechnung'!$C$6+1,""))</f>
        <v/>
      </c>
      <c r="M125" s="72"/>
      <c r="N125" s="73">
        <f t="shared" si="1"/>
        <v>0</v>
      </c>
      <c r="O125" s="73">
        <f>IF(K125&gt;='V+G Rechnung'!$C$6,N125/(K125-F125+1),0)</f>
        <v>0</v>
      </c>
      <c r="P125" s="59" t="b">
        <v>0</v>
      </c>
      <c r="Q125" s="58" t="str">
        <f>IF((P125=FALSE),"",IF(G125="Spindel",Parameter!$B$58,Parameter!$B$59))</f>
        <v/>
      </c>
      <c r="R125" s="58"/>
      <c r="S125" s="58">
        <f t="shared" si="2"/>
        <v>0</v>
      </c>
      <c r="T125" s="71" t="str">
        <f>IF(B125="","",IF(S125&gt;='V+G Rechnung'!$C$6,S125-'V+G Rechnung'!$C$6+1,""))</f>
        <v/>
      </c>
      <c r="U125" s="73">
        <f>IF((P125=FALSE),0,IF(G125="Spindel",Parameter!$C$58/10000*E125,Parameter!$C$59/10000*E125))</f>
        <v>0</v>
      </c>
      <c r="V125" s="74"/>
      <c r="W125" s="75">
        <f>IF(S125&gt;='V+G Rechnung'!$C$6,IF(OR(V125&gt;0,U125=""),V125/(S125-F125+1),U125/(S125-F125+1)),0)</f>
        <v>0</v>
      </c>
      <c r="X125" s="59" t="b">
        <v>0</v>
      </c>
      <c r="Y125" s="76"/>
      <c r="Z125" s="58" t="str">
        <f>IF(OR(X125=FALSE),"",IF(G125="Spindel",Parameter!$B$56,Parameter!$B$57))</f>
        <v/>
      </c>
      <c r="AA125" s="58"/>
      <c r="AB125" s="58">
        <f t="shared" si="3"/>
        <v>0</v>
      </c>
      <c r="AC125" s="71" t="str">
        <f>IF(X125=FALSE,"",IF(AB125&gt;='V+G Rechnung'!$C$6,AB125-'V+G Rechnung'!$C$6+1,""))</f>
        <v/>
      </c>
      <c r="AD125" s="73">
        <f>IF((X125=FALSE),0,IF(G125="Spindel",Parameter!$C$56/10000*E125,Parameter!$C$57/10000*E125))</f>
        <v>0</v>
      </c>
      <c r="AE125" s="74"/>
      <c r="AF125" s="73">
        <f>IF(AB125&gt;='V+G Rechnung'!$C$6,IF(AE125&gt;0,AE125/(AB125-Y125+1),AD125/(AB125-Y125+1)),0)</f>
        <v>0</v>
      </c>
      <c r="AG125" s="59" t="b">
        <v>0</v>
      </c>
      <c r="AH125" s="76"/>
      <c r="AI125" s="58" t="str">
        <f>IF((AG125=FALSE),"",Parameter!$B$54)</f>
        <v/>
      </c>
      <c r="AJ125" s="58"/>
      <c r="AK125" s="58">
        <f t="shared" si="4"/>
        <v>0</v>
      </c>
      <c r="AL125" s="71" t="str">
        <f>IF(AG125=FALSE,"",IF(AK125&gt;='V+G Rechnung'!$C$6,AK125-'V+G Rechnung'!$C$6+1,""))</f>
        <v/>
      </c>
      <c r="AM125" s="73">
        <f>IF((AG125=FALSE),0,Parameter!$C$54/10000*E125)</f>
        <v>0</v>
      </c>
      <c r="AN125" s="74"/>
      <c r="AO125" s="73">
        <f>IF(AK125&gt;='V+G Rechnung'!$C$6,IF(AN125&gt;0,AN125/(AK125-AH125+1),AM125/(AK125-AH125+1)),0)</f>
        <v>0</v>
      </c>
      <c r="AP125" s="59" t="b">
        <v>0</v>
      </c>
      <c r="AQ125" s="58"/>
      <c r="AR125" s="58" t="str">
        <f>IF((AP125=FALSE),"",Parameter!$B$55)</f>
        <v/>
      </c>
      <c r="AS125" s="58"/>
      <c r="AT125" s="58">
        <f t="shared" si="5"/>
        <v>0</v>
      </c>
      <c r="AU125" s="71" t="str">
        <f>IF(AP125=FALSE,"",IF(AT125&gt;='V+G Rechnung'!$C$6,AT125-'V+G Rechnung'!$C$6+1,""))</f>
        <v/>
      </c>
      <c r="AV125" s="73">
        <f>IF((AP125=FALSE),0,Parameter!$C$55/10000*E125)</f>
        <v>0</v>
      </c>
      <c r="AW125" s="74"/>
      <c r="AX125" s="75">
        <f>IF(AT125&gt;='V+G Rechnung'!$C$6,IF(AW125&gt;0,AW125/(AT125-AQ125+1),AV125/(AT125-AQ125+1)),0)</f>
        <v>0</v>
      </c>
    </row>
    <row r="126" spans="1:50" ht="13.5" customHeight="1">
      <c r="A126" s="58" t="str">
        <f t="shared" si="6"/>
        <v/>
      </c>
      <c r="B126" s="8"/>
      <c r="C126" s="8"/>
      <c r="D126" s="77"/>
      <c r="E126" s="70"/>
      <c r="F126" s="58"/>
      <c r="G126" s="58"/>
      <c r="H126" s="70"/>
      <c r="I126" s="59" t="str">
        <f>IF(OR(B126="",G126=""),"",IF(G126="Spindel",Parameter!$B$58,Parameter!$B$59))</f>
        <v/>
      </c>
      <c r="J126" s="58"/>
      <c r="K126" s="58">
        <f t="shared" si="0"/>
        <v>0</v>
      </c>
      <c r="L126" s="71" t="str">
        <f>IF(B126="","",IF(K126&gt;='V+G Rechnung'!$C$6,K126-'V+G Rechnung'!$C$6+1,""))</f>
        <v/>
      </c>
      <c r="M126" s="72"/>
      <c r="N126" s="73">
        <f t="shared" si="1"/>
        <v>0</v>
      </c>
      <c r="O126" s="73">
        <f>IF(K126&gt;='V+G Rechnung'!$C$6,N126/(K126-F126+1),0)</f>
        <v>0</v>
      </c>
      <c r="P126" s="59" t="b">
        <v>0</v>
      </c>
      <c r="Q126" s="58" t="str">
        <f>IF((P126=FALSE),"",IF(G126="Spindel",Parameter!$B$58,Parameter!$B$59))</f>
        <v/>
      </c>
      <c r="R126" s="58"/>
      <c r="S126" s="58">
        <f t="shared" si="2"/>
        <v>0</v>
      </c>
      <c r="T126" s="71" t="str">
        <f>IF(B126="","",IF(S126&gt;='V+G Rechnung'!$C$6,S126-'V+G Rechnung'!$C$6+1,""))</f>
        <v/>
      </c>
      <c r="U126" s="73">
        <f>IF((P126=FALSE),0,IF(G126="Spindel",Parameter!$C$58/10000*E126,Parameter!$C$59/10000*E126))</f>
        <v>0</v>
      </c>
      <c r="V126" s="74"/>
      <c r="W126" s="75">
        <f>IF(S126&gt;='V+G Rechnung'!$C$6,IF(OR(V126&gt;0,U126=""),V126/(S126-F126+1),U126/(S126-F126+1)),0)</f>
        <v>0</v>
      </c>
      <c r="X126" s="59" t="b">
        <v>0</v>
      </c>
      <c r="Y126" s="76"/>
      <c r="Z126" s="58" t="str">
        <f>IF(OR(X126=FALSE),"",IF(G126="Spindel",Parameter!$B$56,Parameter!$B$57))</f>
        <v/>
      </c>
      <c r="AA126" s="58"/>
      <c r="AB126" s="58">
        <f t="shared" si="3"/>
        <v>0</v>
      </c>
      <c r="AC126" s="71" t="str">
        <f>IF(X126=FALSE,"",IF(AB126&gt;='V+G Rechnung'!$C$6,AB126-'V+G Rechnung'!$C$6+1,""))</f>
        <v/>
      </c>
      <c r="AD126" s="73">
        <f>IF((X126=FALSE),0,IF(G126="Spindel",Parameter!$C$56/10000*E126,Parameter!$C$57/10000*E126))</f>
        <v>0</v>
      </c>
      <c r="AE126" s="74"/>
      <c r="AF126" s="73">
        <f>IF(AB126&gt;='V+G Rechnung'!$C$6,IF(AE126&gt;0,AE126/(AB126-Y126+1),AD126/(AB126-Y126+1)),0)</f>
        <v>0</v>
      </c>
      <c r="AG126" s="59" t="b">
        <v>0</v>
      </c>
      <c r="AH126" s="76"/>
      <c r="AI126" s="58" t="str">
        <f>IF((AG126=FALSE),"",Parameter!$B$54)</f>
        <v/>
      </c>
      <c r="AJ126" s="58"/>
      <c r="AK126" s="58">
        <f t="shared" si="4"/>
        <v>0</v>
      </c>
      <c r="AL126" s="71" t="str">
        <f>IF(AG126=FALSE,"",IF(AK126&gt;='V+G Rechnung'!$C$6,AK126-'V+G Rechnung'!$C$6+1,""))</f>
        <v/>
      </c>
      <c r="AM126" s="73">
        <f>IF((AG126=FALSE),0,Parameter!$C$54/10000*E126)</f>
        <v>0</v>
      </c>
      <c r="AN126" s="74"/>
      <c r="AO126" s="73">
        <f>IF(AK126&gt;='V+G Rechnung'!$C$6,IF(AN126&gt;0,AN126/(AK126-AH126+1),AM126/(AK126-AH126+1)),0)</f>
        <v>0</v>
      </c>
      <c r="AP126" s="59" t="b">
        <v>0</v>
      </c>
      <c r="AQ126" s="58"/>
      <c r="AR126" s="58" t="str">
        <f>IF((AP126=FALSE),"",Parameter!$B$55)</f>
        <v/>
      </c>
      <c r="AS126" s="58"/>
      <c r="AT126" s="58">
        <f t="shared" si="5"/>
        <v>0</v>
      </c>
      <c r="AU126" s="71" t="str">
        <f>IF(AP126=FALSE,"",IF(AT126&gt;='V+G Rechnung'!$C$6,AT126-'V+G Rechnung'!$C$6+1,""))</f>
        <v/>
      </c>
      <c r="AV126" s="73">
        <f>IF((AP126=FALSE),0,Parameter!$C$55/10000*E126)</f>
        <v>0</v>
      </c>
      <c r="AW126" s="74"/>
      <c r="AX126" s="75">
        <f>IF(AT126&gt;='V+G Rechnung'!$C$6,IF(AW126&gt;0,AW126/(AT126-AQ126+1),AV126/(AT126-AQ126+1)),0)</f>
        <v>0</v>
      </c>
    </row>
    <row r="127" spans="1:50" ht="13.5" customHeight="1">
      <c r="A127" s="58" t="str">
        <f t="shared" si="6"/>
        <v/>
      </c>
      <c r="B127" s="8"/>
      <c r="C127" s="8"/>
      <c r="D127" s="77"/>
      <c r="E127" s="70"/>
      <c r="F127" s="58"/>
      <c r="G127" s="58"/>
      <c r="H127" s="70"/>
      <c r="I127" s="59" t="str">
        <f>IF(OR(B127="",G127=""),"",IF(G127="Spindel",Parameter!$B$58,Parameter!$B$59))</f>
        <v/>
      </c>
      <c r="J127" s="58"/>
      <c r="K127" s="58">
        <f t="shared" si="0"/>
        <v>0</v>
      </c>
      <c r="L127" s="71" t="str">
        <f>IF(B127="","",IF(K127&gt;='V+G Rechnung'!$C$6,K127-'V+G Rechnung'!$C$6+1,""))</f>
        <v/>
      </c>
      <c r="M127" s="72"/>
      <c r="N127" s="73">
        <f t="shared" si="1"/>
        <v>0</v>
      </c>
      <c r="O127" s="73">
        <f>IF(K127&gt;='V+G Rechnung'!$C$6,N127/(K127-F127+1),0)</f>
        <v>0</v>
      </c>
      <c r="P127" s="59" t="b">
        <v>0</v>
      </c>
      <c r="Q127" s="58" t="str">
        <f>IF((P127=FALSE),"",IF(G127="Spindel",Parameter!$B$58,Parameter!$B$59))</f>
        <v/>
      </c>
      <c r="R127" s="58"/>
      <c r="S127" s="58">
        <f t="shared" si="2"/>
        <v>0</v>
      </c>
      <c r="T127" s="71" t="str">
        <f>IF(B127="","",IF(S127&gt;='V+G Rechnung'!$C$6,S127-'V+G Rechnung'!$C$6+1,""))</f>
        <v/>
      </c>
      <c r="U127" s="73">
        <f>IF((P127=FALSE),0,IF(G127="Spindel",Parameter!$C$58/10000*E127,Parameter!$C$59/10000*E127))</f>
        <v>0</v>
      </c>
      <c r="V127" s="74"/>
      <c r="W127" s="75">
        <f>IF(S127&gt;='V+G Rechnung'!$C$6,IF(OR(V127&gt;0,U127=""),V127/(S127-F127+1),U127/(S127-F127+1)),0)</f>
        <v>0</v>
      </c>
      <c r="X127" s="59" t="b">
        <v>0</v>
      </c>
      <c r="Y127" s="76"/>
      <c r="Z127" s="58" t="str">
        <f>IF(OR(X127=FALSE),"",IF(G127="Spindel",Parameter!$B$56,Parameter!$B$57))</f>
        <v/>
      </c>
      <c r="AA127" s="58"/>
      <c r="AB127" s="58">
        <f t="shared" si="3"/>
        <v>0</v>
      </c>
      <c r="AC127" s="71" t="str">
        <f>IF(X127=FALSE,"",IF(AB127&gt;='V+G Rechnung'!$C$6,AB127-'V+G Rechnung'!$C$6+1,""))</f>
        <v/>
      </c>
      <c r="AD127" s="73">
        <f>IF((X127=FALSE),0,IF(G127="Spindel",Parameter!$C$56/10000*E127,Parameter!$C$57/10000*E127))</f>
        <v>0</v>
      </c>
      <c r="AE127" s="74"/>
      <c r="AF127" s="73">
        <f>IF(AB127&gt;='V+G Rechnung'!$C$6,IF(AE127&gt;0,AE127/(AB127-Y127+1),AD127/(AB127-Y127+1)),0)</f>
        <v>0</v>
      </c>
      <c r="AG127" s="59" t="b">
        <v>0</v>
      </c>
      <c r="AH127" s="76"/>
      <c r="AI127" s="58" t="str">
        <f>IF((AG127=FALSE),"",Parameter!$B$54)</f>
        <v/>
      </c>
      <c r="AJ127" s="58"/>
      <c r="AK127" s="58">
        <f t="shared" si="4"/>
        <v>0</v>
      </c>
      <c r="AL127" s="71" t="str">
        <f>IF(AG127=FALSE,"",IF(AK127&gt;='V+G Rechnung'!$C$6,AK127-'V+G Rechnung'!$C$6+1,""))</f>
        <v/>
      </c>
      <c r="AM127" s="73">
        <f>IF((AG127=FALSE),0,Parameter!$C$54/10000*E127)</f>
        <v>0</v>
      </c>
      <c r="AN127" s="74"/>
      <c r="AO127" s="73">
        <f>IF(AK127&gt;='V+G Rechnung'!$C$6,IF(AN127&gt;0,AN127/(AK127-AH127+1),AM127/(AK127-AH127+1)),0)</f>
        <v>0</v>
      </c>
      <c r="AP127" s="59" t="b">
        <v>0</v>
      </c>
      <c r="AQ127" s="58"/>
      <c r="AR127" s="58" t="str">
        <f>IF((AP127=FALSE),"",Parameter!$B$55)</f>
        <v/>
      </c>
      <c r="AS127" s="58"/>
      <c r="AT127" s="58">
        <f t="shared" si="5"/>
        <v>0</v>
      </c>
      <c r="AU127" s="71" t="str">
        <f>IF(AP127=FALSE,"",IF(AT127&gt;='V+G Rechnung'!$C$6,AT127-'V+G Rechnung'!$C$6+1,""))</f>
        <v/>
      </c>
      <c r="AV127" s="73">
        <f>IF((AP127=FALSE),0,Parameter!$C$55/10000*E127)</f>
        <v>0</v>
      </c>
      <c r="AW127" s="74"/>
      <c r="AX127" s="75">
        <f>IF(AT127&gt;='V+G Rechnung'!$C$6,IF(AW127&gt;0,AW127/(AT127-AQ127+1),AV127/(AT127-AQ127+1)),0)</f>
        <v>0</v>
      </c>
    </row>
    <row r="128" spans="1:50" ht="13.5" customHeight="1">
      <c r="A128" s="58" t="str">
        <f t="shared" si="6"/>
        <v/>
      </c>
      <c r="B128" s="8"/>
      <c r="C128" s="8"/>
      <c r="D128" s="77"/>
      <c r="E128" s="70"/>
      <c r="F128" s="58"/>
      <c r="G128" s="58"/>
      <c r="H128" s="70"/>
      <c r="I128" s="59" t="str">
        <f>IF(OR(B128="",G128=""),"",IF(G128="Spindel",Parameter!$B$58,Parameter!$B$59))</f>
        <v/>
      </c>
      <c r="J128" s="58"/>
      <c r="K128" s="58">
        <f t="shared" si="0"/>
        <v>0</v>
      </c>
      <c r="L128" s="71" t="str">
        <f>IF(B128="","",IF(K128&gt;='V+G Rechnung'!$C$6,K128-'V+G Rechnung'!$C$6+1,""))</f>
        <v/>
      </c>
      <c r="M128" s="72"/>
      <c r="N128" s="73">
        <f t="shared" si="1"/>
        <v>0</v>
      </c>
      <c r="O128" s="73">
        <f>IF(K128&gt;='V+G Rechnung'!$C$6,N128/(K128-F128+1),0)</f>
        <v>0</v>
      </c>
      <c r="P128" s="59" t="b">
        <v>0</v>
      </c>
      <c r="Q128" s="58" t="str">
        <f>IF((P128=FALSE),"",IF(G128="Spindel",Parameter!$B$58,Parameter!$B$59))</f>
        <v/>
      </c>
      <c r="R128" s="58"/>
      <c r="S128" s="58">
        <f t="shared" si="2"/>
        <v>0</v>
      </c>
      <c r="T128" s="71" t="str">
        <f>IF(B128="","",IF(S128&gt;='V+G Rechnung'!$C$6,S128-'V+G Rechnung'!$C$6+1,""))</f>
        <v/>
      </c>
      <c r="U128" s="73">
        <f>IF((P128=FALSE),0,IF(G128="Spindel",Parameter!$C$58/10000*E128,Parameter!$C$59/10000*E128))</f>
        <v>0</v>
      </c>
      <c r="V128" s="74"/>
      <c r="W128" s="75">
        <f>IF(S128&gt;='V+G Rechnung'!$C$6,IF(OR(V128&gt;0,U128=""),V128/(S128-F128+1),U128/(S128-F128+1)),0)</f>
        <v>0</v>
      </c>
      <c r="X128" s="59" t="b">
        <v>0</v>
      </c>
      <c r="Y128" s="76"/>
      <c r="Z128" s="58" t="str">
        <f>IF(OR(X128=FALSE),"",IF(G128="Spindel",Parameter!$B$56,Parameter!$B$57))</f>
        <v/>
      </c>
      <c r="AA128" s="58"/>
      <c r="AB128" s="58">
        <f t="shared" si="3"/>
        <v>0</v>
      </c>
      <c r="AC128" s="71" t="str">
        <f>IF(X128=FALSE,"",IF(AB128&gt;='V+G Rechnung'!$C$6,AB128-'V+G Rechnung'!$C$6+1,""))</f>
        <v/>
      </c>
      <c r="AD128" s="73">
        <f>IF((X128=FALSE),0,IF(G128="Spindel",Parameter!$C$56/10000*E128,Parameter!$C$57/10000*E128))</f>
        <v>0</v>
      </c>
      <c r="AE128" s="74"/>
      <c r="AF128" s="73">
        <f>IF(AB128&gt;='V+G Rechnung'!$C$6,IF(AE128&gt;0,AE128/(AB128-Y128+1),AD128/(AB128-Y128+1)),0)</f>
        <v>0</v>
      </c>
      <c r="AG128" s="59" t="b">
        <v>0</v>
      </c>
      <c r="AH128" s="76"/>
      <c r="AI128" s="58" t="str">
        <f>IF((AG128=FALSE),"",Parameter!$B$54)</f>
        <v/>
      </c>
      <c r="AJ128" s="58"/>
      <c r="AK128" s="58">
        <f t="shared" si="4"/>
        <v>0</v>
      </c>
      <c r="AL128" s="71" t="str">
        <f>IF(AG128=FALSE,"",IF(AK128&gt;='V+G Rechnung'!$C$6,AK128-'V+G Rechnung'!$C$6+1,""))</f>
        <v/>
      </c>
      <c r="AM128" s="73">
        <f>IF((AG128=FALSE),0,Parameter!$C$54/10000*E128)</f>
        <v>0</v>
      </c>
      <c r="AN128" s="74"/>
      <c r="AO128" s="73">
        <f>IF(AK128&gt;='V+G Rechnung'!$C$6,IF(AN128&gt;0,AN128/(AK128-AH128+1),AM128/(AK128-AH128+1)),0)</f>
        <v>0</v>
      </c>
      <c r="AP128" s="59" t="b">
        <v>0</v>
      </c>
      <c r="AQ128" s="58"/>
      <c r="AR128" s="58" t="str">
        <f>IF((AP128=FALSE),"",Parameter!$B$55)</f>
        <v/>
      </c>
      <c r="AS128" s="58"/>
      <c r="AT128" s="58">
        <f t="shared" si="5"/>
        <v>0</v>
      </c>
      <c r="AU128" s="71" t="str">
        <f>IF(AP128=FALSE,"",IF(AT128&gt;='V+G Rechnung'!$C$6,AT128-'V+G Rechnung'!$C$6+1,""))</f>
        <v/>
      </c>
      <c r="AV128" s="73">
        <f>IF((AP128=FALSE),0,Parameter!$C$55/10000*E128)</f>
        <v>0</v>
      </c>
      <c r="AW128" s="74"/>
      <c r="AX128" s="75">
        <f>IF(AT128&gt;='V+G Rechnung'!$C$6,IF(AW128&gt;0,AW128/(AT128-AQ128+1),AV128/(AT128-AQ128+1)),0)</f>
        <v>0</v>
      </c>
    </row>
    <row r="129" spans="1:50" ht="13.5" customHeight="1">
      <c r="A129" s="58" t="str">
        <f t="shared" si="6"/>
        <v/>
      </c>
      <c r="B129" s="8"/>
      <c r="C129" s="8"/>
      <c r="D129" s="77"/>
      <c r="E129" s="70"/>
      <c r="F129" s="58"/>
      <c r="G129" s="58"/>
      <c r="H129" s="70"/>
      <c r="I129" s="59" t="str">
        <f>IF(OR(B129="",G129=""),"",IF(G129="Spindel",Parameter!$B$58,Parameter!$B$59))</f>
        <v/>
      </c>
      <c r="J129" s="58"/>
      <c r="K129" s="58">
        <f t="shared" si="0"/>
        <v>0</v>
      </c>
      <c r="L129" s="71" t="str">
        <f>IF(B129="","",IF(K129&gt;='V+G Rechnung'!$C$6,K129-'V+G Rechnung'!$C$6+1,""))</f>
        <v/>
      </c>
      <c r="M129" s="72"/>
      <c r="N129" s="73">
        <f t="shared" si="1"/>
        <v>0</v>
      </c>
      <c r="O129" s="73">
        <f>IF(K129&gt;='V+G Rechnung'!$C$6,N129/(K129-F129+1),0)</f>
        <v>0</v>
      </c>
      <c r="P129" s="59" t="b">
        <v>0</v>
      </c>
      <c r="Q129" s="58" t="str">
        <f>IF((P129=FALSE),"",IF(G129="Spindel",Parameter!$B$58,Parameter!$B$59))</f>
        <v/>
      </c>
      <c r="R129" s="58"/>
      <c r="S129" s="58">
        <f t="shared" si="2"/>
        <v>0</v>
      </c>
      <c r="T129" s="71" t="str">
        <f>IF(B129="","",IF(S129&gt;='V+G Rechnung'!$C$6,S129-'V+G Rechnung'!$C$6+1,""))</f>
        <v/>
      </c>
      <c r="U129" s="73">
        <f>IF((P129=FALSE),0,IF(G129="Spindel",Parameter!$C$58/10000*E129,Parameter!$C$59/10000*E129))</f>
        <v>0</v>
      </c>
      <c r="V129" s="74"/>
      <c r="W129" s="75">
        <f>IF(S129&gt;='V+G Rechnung'!$C$6,IF(OR(V129&gt;0,U129=""),V129/(S129-F129+1),U129/(S129-F129+1)),0)</f>
        <v>0</v>
      </c>
      <c r="X129" s="59" t="b">
        <v>0</v>
      </c>
      <c r="Y129" s="76"/>
      <c r="Z129" s="58" t="str">
        <f>IF(OR(X129=FALSE),"",IF(G129="Spindel",Parameter!$B$56,Parameter!$B$57))</f>
        <v/>
      </c>
      <c r="AA129" s="58"/>
      <c r="AB129" s="58">
        <f t="shared" si="3"/>
        <v>0</v>
      </c>
      <c r="AC129" s="71" t="str">
        <f>IF(X129=FALSE,"",IF(AB129&gt;='V+G Rechnung'!$C$6,AB129-'V+G Rechnung'!$C$6+1,""))</f>
        <v/>
      </c>
      <c r="AD129" s="73">
        <f>IF((X129=FALSE),0,IF(G129="Spindel",Parameter!$C$56/10000*E129,Parameter!$C$57/10000*E129))</f>
        <v>0</v>
      </c>
      <c r="AE129" s="74"/>
      <c r="AF129" s="73">
        <f>IF(AB129&gt;='V+G Rechnung'!$C$6,IF(AE129&gt;0,AE129/(AB129-Y129+1),AD129/(AB129-Y129+1)),0)</f>
        <v>0</v>
      </c>
      <c r="AG129" s="59" t="b">
        <v>0</v>
      </c>
      <c r="AH129" s="76"/>
      <c r="AI129" s="58" t="str">
        <f>IF((AG129=FALSE),"",Parameter!$B$54)</f>
        <v/>
      </c>
      <c r="AJ129" s="58"/>
      <c r="AK129" s="58">
        <f t="shared" si="4"/>
        <v>0</v>
      </c>
      <c r="AL129" s="71" t="str">
        <f>IF(AG129=FALSE,"",IF(AK129&gt;='V+G Rechnung'!$C$6,AK129-'V+G Rechnung'!$C$6+1,""))</f>
        <v/>
      </c>
      <c r="AM129" s="73">
        <f>IF((AG129=FALSE),0,Parameter!$C$54/10000*E129)</f>
        <v>0</v>
      </c>
      <c r="AN129" s="74"/>
      <c r="AO129" s="73">
        <f>IF(AK129&gt;='V+G Rechnung'!$C$6,IF(AN129&gt;0,AN129/(AK129-AH129+1),AM129/(AK129-AH129+1)),0)</f>
        <v>0</v>
      </c>
      <c r="AP129" s="59" t="b">
        <v>0</v>
      </c>
      <c r="AQ129" s="58"/>
      <c r="AR129" s="58" t="str">
        <f>IF((AP129=FALSE),"",Parameter!$B$55)</f>
        <v/>
      </c>
      <c r="AS129" s="58"/>
      <c r="AT129" s="58">
        <f t="shared" si="5"/>
        <v>0</v>
      </c>
      <c r="AU129" s="71" t="str">
        <f>IF(AP129=FALSE,"",IF(AT129&gt;='V+G Rechnung'!$C$6,AT129-'V+G Rechnung'!$C$6+1,""))</f>
        <v/>
      </c>
      <c r="AV129" s="73">
        <f>IF((AP129=FALSE),0,Parameter!$C$55/10000*E129)</f>
        <v>0</v>
      </c>
      <c r="AW129" s="74"/>
      <c r="AX129" s="75">
        <f>IF(AT129&gt;='V+G Rechnung'!$C$6,IF(AW129&gt;0,AW129/(AT129-AQ129+1),AV129/(AT129-AQ129+1)),0)</f>
        <v>0</v>
      </c>
    </row>
    <row r="130" spans="1:50" ht="13.5" customHeight="1">
      <c r="A130" s="58" t="str">
        <f t="shared" si="6"/>
        <v/>
      </c>
      <c r="B130" s="8"/>
      <c r="C130" s="8"/>
      <c r="D130" s="77"/>
      <c r="E130" s="70"/>
      <c r="F130" s="58"/>
      <c r="G130" s="58"/>
      <c r="H130" s="70"/>
      <c r="I130" s="59" t="str">
        <f>IF(OR(B130="",G130=""),"",IF(G130="Spindel",Parameter!$B$58,Parameter!$B$59))</f>
        <v/>
      </c>
      <c r="J130" s="58"/>
      <c r="K130" s="58">
        <f t="shared" si="0"/>
        <v>0</v>
      </c>
      <c r="L130" s="71" t="str">
        <f>IF(B130="","",IF(K130&gt;='V+G Rechnung'!$C$6,K130-'V+G Rechnung'!$C$6+1,""))</f>
        <v/>
      </c>
      <c r="M130" s="72"/>
      <c r="N130" s="73">
        <f t="shared" si="1"/>
        <v>0</v>
      </c>
      <c r="O130" s="73">
        <f>IF(K130&gt;='V+G Rechnung'!$C$6,N130/(K130-F130+1),0)</f>
        <v>0</v>
      </c>
      <c r="P130" s="59" t="b">
        <v>0</v>
      </c>
      <c r="Q130" s="58" t="str">
        <f>IF((P130=FALSE),"",IF(G130="Spindel",Parameter!$B$58,Parameter!$B$59))</f>
        <v/>
      </c>
      <c r="R130" s="58"/>
      <c r="S130" s="58">
        <f t="shared" si="2"/>
        <v>0</v>
      </c>
      <c r="T130" s="71" t="str">
        <f>IF(B130="","",IF(S130&gt;='V+G Rechnung'!$C$6,S130-'V+G Rechnung'!$C$6+1,""))</f>
        <v/>
      </c>
      <c r="U130" s="73">
        <f>IF((P130=FALSE),0,IF(G130="Spindel",Parameter!$C$58/10000*E130,Parameter!$C$59/10000*E130))</f>
        <v>0</v>
      </c>
      <c r="V130" s="74"/>
      <c r="W130" s="75">
        <f>IF(S130&gt;='V+G Rechnung'!$C$6,IF(OR(V130&gt;0,U130=""),V130/(S130-F130+1),U130/(S130-F130+1)),0)</f>
        <v>0</v>
      </c>
      <c r="X130" s="59" t="b">
        <v>0</v>
      </c>
      <c r="Y130" s="76"/>
      <c r="Z130" s="58" t="str">
        <f>IF(OR(X130=FALSE),"",IF(G130="Spindel",Parameter!$B$56,Parameter!$B$57))</f>
        <v/>
      </c>
      <c r="AA130" s="58"/>
      <c r="AB130" s="58">
        <f t="shared" si="3"/>
        <v>0</v>
      </c>
      <c r="AC130" s="71" t="str">
        <f>IF(X130=FALSE,"",IF(AB130&gt;='V+G Rechnung'!$C$6,AB130-'V+G Rechnung'!$C$6+1,""))</f>
        <v/>
      </c>
      <c r="AD130" s="73">
        <f>IF((X130=FALSE),0,IF(G130="Spindel",Parameter!$C$56/10000*E130,Parameter!$C$57/10000*E130))</f>
        <v>0</v>
      </c>
      <c r="AE130" s="74"/>
      <c r="AF130" s="73">
        <f>IF(AB130&gt;='V+G Rechnung'!$C$6,IF(AE130&gt;0,AE130/(AB130-Y130+1),AD130/(AB130-Y130+1)),0)</f>
        <v>0</v>
      </c>
      <c r="AG130" s="59" t="b">
        <v>0</v>
      </c>
      <c r="AH130" s="76"/>
      <c r="AI130" s="58" t="str">
        <f>IF((AG130=FALSE),"",Parameter!$B$54)</f>
        <v/>
      </c>
      <c r="AJ130" s="58"/>
      <c r="AK130" s="58">
        <f t="shared" si="4"/>
        <v>0</v>
      </c>
      <c r="AL130" s="71" t="str">
        <f>IF(AG130=FALSE,"",IF(AK130&gt;='V+G Rechnung'!$C$6,AK130-'V+G Rechnung'!$C$6+1,""))</f>
        <v/>
      </c>
      <c r="AM130" s="73">
        <f>IF((AG130=FALSE),0,Parameter!$C$54/10000*E130)</f>
        <v>0</v>
      </c>
      <c r="AN130" s="74"/>
      <c r="AO130" s="73">
        <f>IF(AK130&gt;='V+G Rechnung'!$C$6,IF(AN130&gt;0,AN130/(AK130-AH130+1),AM130/(AK130-AH130+1)),0)</f>
        <v>0</v>
      </c>
      <c r="AP130" s="59" t="b">
        <v>0</v>
      </c>
      <c r="AQ130" s="58"/>
      <c r="AR130" s="58" t="str">
        <f>IF((AP130=FALSE),"",Parameter!$B$55)</f>
        <v/>
      </c>
      <c r="AS130" s="58"/>
      <c r="AT130" s="58">
        <f t="shared" si="5"/>
        <v>0</v>
      </c>
      <c r="AU130" s="71" t="str">
        <f>IF(AP130=FALSE,"",IF(AT130&gt;='V+G Rechnung'!$C$6,AT130-'V+G Rechnung'!$C$6+1,""))</f>
        <v/>
      </c>
      <c r="AV130" s="73">
        <f>IF((AP130=FALSE),0,Parameter!$C$55/10000*E130)</f>
        <v>0</v>
      </c>
      <c r="AW130" s="74"/>
      <c r="AX130" s="75">
        <f>IF(AT130&gt;='V+G Rechnung'!$C$6,IF(AW130&gt;0,AW130/(AT130-AQ130+1),AV130/(AT130-AQ130+1)),0)</f>
        <v>0</v>
      </c>
    </row>
    <row r="131" spans="1:50" ht="13.5" customHeight="1">
      <c r="A131" s="58" t="str">
        <f t="shared" si="6"/>
        <v/>
      </c>
      <c r="B131" s="8"/>
      <c r="C131" s="8"/>
      <c r="D131" s="77"/>
      <c r="E131" s="70"/>
      <c r="F131" s="58"/>
      <c r="G131" s="58"/>
      <c r="H131" s="70"/>
      <c r="I131" s="59" t="str">
        <f>IF(OR(B131="",G131=""),"",IF(G131="Spindel",Parameter!$B$58,Parameter!$B$59))</f>
        <v/>
      </c>
      <c r="J131" s="58"/>
      <c r="K131" s="58">
        <f t="shared" si="0"/>
        <v>0</v>
      </c>
      <c r="L131" s="71" t="str">
        <f>IF(B131="","",IF(K131&gt;='V+G Rechnung'!$C$6,K131-'V+G Rechnung'!$C$6+1,""))</f>
        <v/>
      </c>
      <c r="M131" s="72"/>
      <c r="N131" s="73">
        <f t="shared" si="1"/>
        <v>0</v>
      </c>
      <c r="O131" s="73">
        <f>IF(K131&gt;='V+G Rechnung'!$C$6,N131/(K131-F131+1),0)</f>
        <v>0</v>
      </c>
      <c r="P131" s="59" t="b">
        <v>0</v>
      </c>
      <c r="Q131" s="58" t="str">
        <f>IF((P131=FALSE),"",IF(G131="Spindel",Parameter!$B$58,Parameter!$B$59))</f>
        <v/>
      </c>
      <c r="R131" s="58"/>
      <c r="S131" s="58">
        <f t="shared" si="2"/>
        <v>0</v>
      </c>
      <c r="T131" s="71" t="str">
        <f>IF(B131="","",IF(S131&gt;='V+G Rechnung'!$C$6,S131-'V+G Rechnung'!$C$6+1,""))</f>
        <v/>
      </c>
      <c r="U131" s="73">
        <f>IF((P131=FALSE),0,IF(G131="Spindel",Parameter!$C$58/10000*E131,Parameter!$C$59/10000*E131))</f>
        <v>0</v>
      </c>
      <c r="V131" s="74"/>
      <c r="W131" s="75">
        <f>IF(S131&gt;='V+G Rechnung'!$C$6,IF(OR(V131&gt;0,U131=""),V131/(S131-F131+1),U131/(S131-F131+1)),0)</f>
        <v>0</v>
      </c>
      <c r="X131" s="59" t="b">
        <v>0</v>
      </c>
      <c r="Y131" s="76"/>
      <c r="Z131" s="58" t="str">
        <f>IF(OR(X131=FALSE),"",IF(G131="Spindel",Parameter!$B$56,Parameter!$B$57))</f>
        <v/>
      </c>
      <c r="AA131" s="58"/>
      <c r="AB131" s="58">
        <f t="shared" si="3"/>
        <v>0</v>
      </c>
      <c r="AC131" s="71" t="str">
        <f>IF(X131=FALSE,"",IF(AB131&gt;='V+G Rechnung'!$C$6,AB131-'V+G Rechnung'!$C$6+1,""))</f>
        <v/>
      </c>
      <c r="AD131" s="73">
        <f>IF((X131=FALSE),0,IF(G131="Spindel",Parameter!$C$56/10000*E131,Parameter!$C$57/10000*E131))</f>
        <v>0</v>
      </c>
      <c r="AE131" s="74"/>
      <c r="AF131" s="73">
        <f>IF(AB131&gt;='V+G Rechnung'!$C$6,IF(AE131&gt;0,AE131/(AB131-Y131+1),AD131/(AB131-Y131+1)),0)</f>
        <v>0</v>
      </c>
      <c r="AG131" s="59" t="b">
        <v>0</v>
      </c>
      <c r="AH131" s="76"/>
      <c r="AI131" s="58" t="str">
        <f>IF((AG131=FALSE),"",Parameter!$B$54)</f>
        <v/>
      </c>
      <c r="AJ131" s="58"/>
      <c r="AK131" s="58">
        <f t="shared" si="4"/>
        <v>0</v>
      </c>
      <c r="AL131" s="71" t="str">
        <f>IF(AG131=FALSE,"",IF(AK131&gt;='V+G Rechnung'!$C$6,AK131-'V+G Rechnung'!$C$6+1,""))</f>
        <v/>
      </c>
      <c r="AM131" s="73">
        <f>IF((AG131=FALSE),0,Parameter!$C$54/10000*E131)</f>
        <v>0</v>
      </c>
      <c r="AN131" s="74"/>
      <c r="AO131" s="73">
        <f>IF(AK131&gt;='V+G Rechnung'!$C$6,IF(AN131&gt;0,AN131/(AK131-AH131+1),AM131/(AK131-AH131+1)),0)</f>
        <v>0</v>
      </c>
      <c r="AP131" s="59" t="b">
        <v>0</v>
      </c>
      <c r="AQ131" s="58"/>
      <c r="AR131" s="58" t="str">
        <f>IF((AP131=FALSE),"",Parameter!$B$55)</f>
        <v/>
      </c>
      <c r="AS131" s="58"/>
      <c r="AT131" s="58">
        <f t="shared" si="5"/>
        <v>0</v>
      </c>
      <c r="AU131" s="71" t="str">
        <f>IF(AP131=FALSE,"",IF(AT131&gt;='V+G Rechnung'!$C$6,AT131-'V+G Rechnung'!$C$6+1,""))</f>
        <v/>
      </c>
      <c r="AV131" s="73">
        <f>IF((AP131=FALSE),0,Parameter!$C$55/10000*E131)</f>
        <v>0</v>
      </c>
      <c r="AW131" s="74"/>
      <c r="AX131" s="75">
        <f>IF(AT131&gt;='V+G Rechnung'!$C$6,IF(AW131&gt;0,AW131/(AT131-AQ131+1),AV131/(AT131-AQ131+1)),0)</f>
        <v>0</v>
      </c>
    </row>
    <row r="132" spans="1:50" ht="13.5" customHeight="1">
      <c r="A132" s="58" t="str">
        <f t="shared" si="6"/>
        <v/>
      </c>
      <c r="B132" s="8"/>
      <c r="C132" s="8"/>
      <c r="D132" s="77"/>
      <c r="E132" s="70"/>
      <c r="F132" s="58"/>
      <c r="G132" s="58"/>
      <c r="H132" s="70"/>
      <c r="I132" s="59" t="str">
        <f>IF(OR(B132="",G132=""),"",IF(G132="Spindel",Parameter!$B$58,Parameter!$B$59))</f>
        <v/>
      </c>
      <c r="J132" s="58"/>
      <c r="K132" s="58">
        <f t="shared" si="0"/>
        <v>0</v>
      </c>
      <c r="L132" s="71" t="str">
        <f>IF(B132="","",IF(K132&gt;='V+G Rechnung'!$C$6,K132-'V+G Rechnung'!$C$6+1,""))</f>
        <v/>
      </c>
      <c r="M132" s="72"/>
      <c r="N132" s="73">
        <f t="shared" si="1"/>
        <v>0</v>
      </c>
      <c r="O132" s="73">
        <f>IF(K132&gt;='V+G Rechnung'!$C$6,N132/(K132-F132+1),0)</f>
        <v>0</v>
      </c>
      <c r="P132" s="59" t="b">
        <v>0</v>
      </c>
      <c r="Q132" s="58" t="str">
        <f>IF((P132=FALSE),"",IF(G132="Spindel",Parameter!$B$58,Parameter!$B$59))</f>
        <v/>
      </c>
      <c r="R132" s="58"/>
      <c r="S132" s="58">
        <f t="shared" si="2"/>
        <v>0</v>
      </c>
      <c r="T132" s="71" t="str">
        <f>IF(B132="","",IF(S132&gt;='V+G Rechnung'!$C$6,S132-'V+G Rechnung'!$C$6+1,""))</f>
        <v/>
      </c>
      <c r="U132" s="73">
        <f>IF((P132=FALSE),0,IF(G132="Spindel",Parameter!$C$58/10000*E132,Parameter!$C$59/10000*E132))</f>
        <v>0</v>
      </c>
      <c r="V132" s="74"/>
      <c r="W132" s="75">
        <f>IF(S132&gt;='V+G Rechnung'!$C$6,IF(OR(V132&gt;0,U132=""),V132/(S132-F132+1),U132/(S132-F132+1)),0)</f>
        <v>0</v>
      </c>
      <c r="X132" s="59" t="b">
        <v>0</v>
      </c>
      <c r="Y132" s="76"/>
      <c r="Z132" s="58" t="str">
        <f>IF(OR(X132=FALSE),"",IF(G132="Spindel",Parameter!$B$56,Parameter!$B$57))</f>
        <v/>
      </c>
      <c r="AA132" s="58"/>
      <c r="AB132" s="58">
        <f t="shared" si="3"/>
        <v>0</v>
      </c>
      <c r="AC132" s="71" t="str">
        <f>IF(X132=FALSE,"",IF(AB132&gt;='V+G Rechnung'!$C$6,AB132-'V+G Rechnung'!$C$6+1,""))</f>
        <v/>
      </c>
      <c r="AD132" s="73">
        <f>IF((X132=FALSE),0,IF(G132="Spindel",Parameter!$C$56/10000*E132,Parameter!$C$57/10000*E132))</f>
        <v>0</v>
      </c>
      <c r="AE132" s="74"/>
      <c r="AF132" s="73">
        <f>IF(AB132&gt;='V+G Rechnung'!$C$6,IF(AE132&gt;0,AE132/(AB132-Y132+1),AD132/(AB132-Y132+1)),0)</f>
        <v>0</v>
      </c>
      <c r="AG132" s="59" t="b">
        <v>0</v>
      </c>
      <c r="AH132" s="76"/>
      <c r="AI132" s="58" t="str">
        <f>IF((AG132=FALSE),"",Parameter!$B$54)</f>
        <v/>
      </c>
      <c r="AJ132" s="58"/>
      <c r="AK132" s="58">
        <f t="shared" si="4"/>
        <v>0</v>
      </c>
      <c r="AL132" s="71" t="str">
        <f>IF(AG132=FALSE,"",IF(AK132&gt;='V+G Rechnung'!$C$6,AK132-'V+G Rechnung'!$C$6+1,""))</f>
        <v/>
      </c>
      <c r="AM132" s="73">
        <f>IF((AG132=FALSE),0,Parameter!$C$54/10000*E132)</f>
        <v>0</v>
      </c>
      <c r="AN132" s="74"/>
      <c r="AO132" s="73">
        <f>IF(AK132&gt;='V+G Rechnung'!$C$6,IF(AN132&gt;0,AN132/(AK132-AH132+1),AM132/(AK132-AH132+1)),0)</f>
        <v>0</v>
      </c>
      <c r="AP132" s="59" t="b">
        <v>0</v>
      </c>
      <c r="AQ132" s="58"/>
      <c r="AR132" s="58" t="str">
        <f>IF((AP132=FALSE),"",Parameter!$B$55)</f>
        <v/>
      </c>
      <c r="AS132" s="58"/>
      <c r="AT132" s="58">
        <f t="shared" si="5"/>
        <v>0</v>
      </c>
      <c r="AU132" s="71" t="str">
        <f>IF(AP132=FALSE,"",IF(AT132&gt;='V+G Rechnung'!$C$6,AT132-'V+G Rechnung'!$C$6+1,""))</f>
        <v/>
      </c>
      <c r="AV132" s="73">
        <f>IF((AP132=FALSE),0,Parameter!$C$55/10000*E132)</f>
        <v>0</v>
      </c>
      <c r="AW132" s="74"/>
      <c r="AX132" s="75">
        <f>IF(AT132&gt;='V+G Rechnung'!$C$6,IF(AW132&gt;0,AW132/(AT132-AQ132+1),AV132/(AT132-AQ132+1)),0)</f>
        <v>0</v>
      </c>
    </row>
    <row r="133" spans="1:50" ht="13.5" customHeight="1">
      <c r="A133" s="58" t="str">
        <f t="shared" si="6"/>
        <v/>
      </c>
      <c r="B133" s="8"/>
      <c r="C133" s="8"/>
      <c r="D133" s="77"/>
      <c r="E133" s="70"/>
      <c r="F133" s="58"/>
      <c r="G133" s="58"/>
      <c r="H133" s="70"/>
      <c r="I133" s="59" t="str">
        <f>IF(OR(B133="",G133=""),"",IF(G133="Spindel",Parameter!$B$58,Parameter!$B$59))</f>
        <v/>
      </c>
      <c r="J133" s="58"/>
      <c r="K133" s="58">
        <f t="shared" si="0"/>
        <v>0</v>
      </c>
      <c r="L133" s="71" t="str">
        <f>IF(B133="","",IF(K133&gt;='V+G Rechnung'!$C$6,K133-'V+G Rechnung'!$C$6+1,""))</f>
        <v/>
      </c>
      <c r="M133" s="72"/>
      <c r="N133" s="73">
        <f t="shared" si="1"/>
        <v>0</v>
      </c>
      <c r="O133" s="73">
        <f>IF(K133&gt;='V+G Rechnung'!$C$6,N133/(K133-F133+1),0)</f>
        <v>0</v>
      </c>
      <c r="P133" s="59" t="b">
        <v>0</v>
      </c>
      <c r="Q133" s="58" t="str">
        <f>IF((P133=FALSE),"",IF(G133="Spindel",Parameter!$B$58,Parameter!$B$59))</f>
        <v/>
      </c>
      <c r="R133" s="58"/>
      <c r="S133" s="58">
        <f t="shared" si="2"/>
        <v>0</v>
      </c>
      <c r="T133" s="71" t="str">
        <f>IF(B133="","",IF(S133&gt;='V+G Rechnung'!$C$6,S133-'V+G Rechnung'!$C$6+1,""))</f>
        <v/>
      </c>
      <c r="U133" s="73">
        <f>IF((P133=FALSE),0,IF(G133="Spindel",Parameter!$C$58/10000*E133,Parameter!$C$59/10000*E133))</f>
        <v>0</v>
      </c>
      <c r="V133" s="74"/>
      <c r="W133" s="75">
        <f>IF(S133&gt;='V+G Rechnung'!$C$6,IF(OR(V133&gt;0,U133=""),V133/(S133-F133+1),U133/(S133-F133+1)),0)</f>
        <v>0</v>
      </c>
      <c r="X133" s="59" t="b">
        <v>0</v>
      </c>
      <c r="Y133" s="76"/>
      <c r="Z133" s="58" t="str">
        <f>IF(OR(X133=FALSE),"",IF(G133="Spindel",Parameter!$B$56,Parameter!$B$57))</f>
        <v/>
      </c>
      <c r="AA133" s="58"/>
      <c r="AB133" s="58">
        <f t="shared" si="3"/>
        <v>0</v>
      </c>
      <c r="AC133" s="71" t="str">
        <f>IF(X133=FALSE,"",IF(AB133&gt;='V+G Rechnung'!$C$6,AB133-'V+G Rechnung'!$C$6+1,""))</f>
        <v/>
      </c>
      <c r="AD133" s="73">
        <f>IF((X133=FALSE),0,IF(G133="Spindel",Parameter!$C$56/10000*E133,Parameter!$C$57/10000*E133))</f>
        <v>0</v>
      </c>
      <c r="AE133" s="74"/>
      <c r="AF133" s="73">
        <f>IF(AB133&gt;='V+G Rechnung'!$C$6,IF(AE133&gt;0,AE133/(AB133-Y133+1),AD133/(AB133-Y133+1)),0)</f>
        <v>0</v>
      </c>
      <c r="AG133" s="59" t="b">
        <v>0</v>
      </c>
      <c r="AH133" s="76"/>
      <c r="AI133" s="58" t="str">
        <f>IF((AG133=FALSE),"",Parameter!$B$54)</f>
        <v/>
      </c>
      <c r="AJ133" s="58"/>
      <c r="AK133" s="58">
        <f t="shared" si="4"/>
        <v>0</v>
      </c>
      <c r="AL133" s="71" t="str">
        <f>IF(AG133=FALSE,"",IF(AK133&gt;='V+G Rechnung'!$C$6,AK133-'V+G Rechnung'!$C$6+1,""))</f>
        <v/>
      </c>
      <c r="AM133" s="73">
        <f>IF((AG133=FALSE),0,Parameter!$C$54/10000*E133)</f>
        <v>0</v>
      </c>
      <c r="AN133" s="74"/>
      <c r="AO133" s="73">
        <f>IF(AK133&gt;='V+G Rechnung'!$C$6,IF(AN133&gt;0,AN133/(AK133-AH133+1),AM133/(AK133-AH133+1)),0)</f>
        <v>0</v>
      </c>
      <c r="AP133" s="59" t="b">
        <v>0</v>
      </c>
      <c r="AQ133" s="58"/>
      <c r="AR133" s="58" t="str">
        <f>IF((AP133=FALSE),"",Parameter!$B$55)</f>
        <v/>
      </c>
      <c r="AS133" s="58"/>
      <c r="AT133" s="58">
        <f t="shared" si="5"/>
        <v>0</v>
      </c>
      <c r="AU133" s="71" t="str">
        <f>IF(AP133=FALSE,"",IF(AT133&gt;='V+G Rechnung'!$C$6,AT133-'V+G Rechnung'!$C$6+1,""))</f>
        <v/>
      </c>
      <c r="AV133" s="73">
        <f>IF((AP133=FALSE),0,Parameter!$C$55/10000*E133)</f>
        <v>0</v>
      </c>
      <c r="AW133" s="74"/>
      <c r="AX133" s="75">
        <f>IF(AT133&gt;='V+G Rechnung'!$C$6,IF(AW133&gt;0,AW133/(AT133-AQ133+1),AV133/(AT133-AQ133+1)),0)</f>
        <v>0</v>
      </c>
    </row>
    <row r="134" spans="1:50" ht="13.5" customHeight="1">
      <c r="A134" s="58" t="str">
        <f t="shared" si="6"/>
        <v/>
      </c>
      <c r="B134" s="8"/>
      <c r="C134" s="8"/>
      <c r="D134" s="77"/>
      <c r="E134" s="70"/>
      <c r="F134" s="58"/>
      <c r="G134" s="58"/>
      <c r="H134" s="70"/>
      <c r="I134" s="59" t="str">
        <f>IF(OR(B134="",G134=""),"",IF(G134="Spindel",Parameter!$B$58,Parameter!$B$59))</f>
        <v/>
      </c>
      <c r="J134" s="58"/>
      <c r="K134" s="58">
        <f t="shared" si="0"/>
        <v>0</v>
      </c>
      <c r="L134" s="71" t="str">
        <f>IF(B134="","",IF(K134&gt;='V+G Rechnung'!$C$6,K134-'V+G Rechnung'!$C$6+1,""))</f>
        <v/>
      </c>
      <c r="M134" s="72"/>
      <c r="N134" s="73">
        <f t="shared" si="1"/>
        <v>0</v>
      </c>
      <c r="O134" s="73">
        <f>IF(K134&gt;='V+G Rechnung'!$C$6,N134/(K134-F134+1),0)</f>
        <v>0</v>
      </c>
      <c r="P134" s="59" t="b">
        <v>0</v>
      </c>
      <c r="Q134" s="58" t="str">
        <f>IF((P134=FALSE),"",IF(G134="Spindel",Parameter!$B$58,Parameter!$B$59))</f>
        <v/>
      </c>
      <c r="R134" s="58"/>
      <c r="S134" s="58">
        <f t="shared" si="2"/>
        <v>0</v>
      </c>
      <c r="T134" s="71" t="str">
        <f>IF(B134="","",IF(S134&gt;='V+G Rechnung'!$C$6,S134-'V+G Rechnung'!$C$6+1,""))</f>
        <v/>
      </c>
      <c r="U134" s="73">
        <f>IF((P134=FALSE),0,IF(G134="Spindel",Parameter!$C$58/10000*E134,Parameter!$C$59/10000*E134))</f>
        <v>0</v>
      </c>
      <c r="V134" s="74"/>
      <c r="W134" s="75">
        <f>IF(S134&gt;='V+G Rechnung'!$C$6,IF(OR(V134&gt;0,U134=""),V134/(S134-F134+1),U134/(S134-F134+1)),0)</f>
        <v>0</v>
      </c>
      <c r="X134" s="59" t="b">
        <v>0</v>
      </c>
      <c r="Y134" s="76"/>
      <c r="Z134" s="58" t="str">
        <f>IF(OR(X134=FALSE),"",IF(G134="Spindel",Parameter!$B$56,Parameter!$B$57))</f>
        <v/>
      </c>
      <c r="AA134" s="58"/>
      <c r="AB134" s="58">
        <f t="shared" si="3"/>
        <v>0</v>
      </c>
      <c r="AC134" s="71" t="str">
        <f>IF(X134=FALSE,"",IF(AB134&gt;='V+G Rechnung'!$C$6,AB134-'V+G Rechnung'!$C$6+1,""))</f>
        <v/>
      </c>
      <c r="AD134" s="73">
        <f>IF((X134=FALSE),0,IF(G134="Spindel",Parameter!$C$56/10000*E134,Parameter!$C$57/10000*E134))</f>
        <v>0</v>
      </c>
      <c r="AE134" s="74"/>
      <c r="AF134" s="73">
        <f>IF(AB134&gt;='V+G Rechnung'!$C$6,IF(AE134&gt;0,AE134/(AB134-Y134+1),AD134/(AB134-Y134+1)),0)</f>
        <v>0</v>
      </c>
      <c r="AG134" s="59" t="b">
        <v>0</v>
      </c>
      <c r="AH134" s="76"/>
      <c r="AI134" s="58" t="str">
        <f>IF((AG134=FALSE),"",Parameter!$B$54)</f>
        <v/>
      </c>
      <c r="AJ134" s="58"/>
      <c r="AK134" s="58">
        <f t="shared" si="4"/>
        <v>0</v>
      </c>
      <c r="AL134" s="71" t="str">
        <f>IF(AG134=FALSE,"",IF(AK134&gt;='V+G Rechnung'!$C$6,AK134-'V+G Rechnung'!$C$6+1,""))</f>
        <v/>
      </c>
      <c r="AM134" s="73">
        <f>IF((AG134=FALSE),0,Parameter!$C$54/10000*E134)</f>
        <v>0</v>
      </c>
      <c r="AN134" s="74"/>
      <c r="AO134" s="73">
        <f>IF(AK134&gt;='V+G Rechnung'!$C$6,IF(AN134&gt;0,AN134/(AK134-AH134+1),AM134/(AK134-AH134+1)),0)</f>
        <v>0</v>
      </c>
      <c r="AP134" s="59" t="b">
        <v>0</v>
      </c>
      <c r="AQ134" s="58"/>
      <c r="AR134" s="58" t="str">
        <f>IF((AP134=FALSE),"",Parameter!$B$55)</f>
        <v/>
      </c>
      <c r="AS134" s="58"/>
      <c r="AT134" s="58">
        <f t="shared" si="5"/>
        <v>0</v>
      </c>
      <c r="AU134" s="71" t="str">
        <f>IF(AP134=FALSE,"",IF(AT134&gt;='V+G Rechnung'!$C$6,AT134-'V+G Rechnung'!$C$6+1,""))</f>
        <v/>
      </c>
      <c r="AV134" s="73">
        <f>IF((AP134=FALSE),0,Parameter!$C$55/10000*E134)</f>
        <v>0</v>
      </c>
      <c r="AW134" s="74"/>
      <c r="AX134" s="75">
        <f>IF(AT134&gt;='V+G Rechnung'!$C$6,IF(AW134&gt;0,AW134/(AT134-AQ134+1),AV134/(AT134-AQ134+1)),0)</f>
        <v>0</v>
      </c>
    </row>
    <row r="135" spans="1:50" ht="13.5" customHeight="1">
      <c r="A135" s="58" t="str">
        <f t="shared" si="6"/>
        <v/>
      </c>
      <c r="B135" s="8"/>
      <c r="C135" s="8"/>
      <c r="D135" s="77"/>
      <c r="E135" s="70"/>
      <c r="F135" s="58"/>
      <c r="G135" s="58"/>
      <c r="H135" s="70"/>
      <c r="I135" s="59" t="str">
        <f>IF(OR(B135="",G135=""),"",IF(G135="Spindel",Parameter!$B$58,Parameter!$B$59))</f>
        <v/>
      </c>
      <c r="J135" s="58"/>
      <c r="K135" s="58">
        <f t="shared" si="0"/>
        <v>0</v>
      </c>
      <c r="L135" s="71" t="str">
        <f>IF(B135="","",IF(K135&gt;='V+G Rechnung'!$C$6,K135-'V+G Rechnung'!$C$6+1,""))</f>
        <v/>
      </c>
      <c r="M135" s="72"/>
      <c r="N135" s="73">
        <f t="shared" si="1"/>
        <v>0</v>
      </c>
      <c r="O135" s="73">
        <f>IF(K135&gt;='V+G Rechnung'!$C$6,N135/(K135-F135+1),0)</f>
        <v>0</v>
      </c>
      <c r="P135" s="59" t="b">
        <v>0</v>
      </c>
      <c r="Q135" s="58" t="str">
        <f>IF((P135=FALSE),"",IF(G135="Spindel",Parameter!$B$58,Parameter!$B$59))</f>
        <v/>
      </c>
      <c r="R135" s="58"/>
      <c r="S135" s="58">
        <f t="shared" si="2"/>
        <v>0</v>
      </c>
      <c r="T135" s="71" t="str">
        <f>IF(B135="","",IF(S135&gt;='V+G Rechnung'!$C$6,S135-'V+G Rechnung'!$C$6+1,""))</f>
        <v/>
      </c>
      <c r="U135" s="73">
        <f>IF((P135=FALSE),0,IF(G135="Spindel",Parameter!$C$58/10000*E135,Parameter!$C$59/10000*E135))</f>
        <v>0</v>
      </c>
      <c r="V135" s="74"/>
      <c r="W135" s="75">
        <f>IF(S135&gt;='V+G Rechnung'!$C$6,IF(OR(V135&gt;0,U135=""),V135/(S135-F135+1),U135/(S135-F135+1)),0)</f>
        <v>0</v>
      </c>
      <c r="X135" s="59" t="b">
        <v>0</v>
      </c>
      <c r="Y135" s="76"/>
      <c r="Z135" s="58" t="str">
        <f>IF(OR(X135=FALSE),"",IF(G135="Spindel",Parameter!$B$56,Parameter!$B$57))</f>
        <v/>
      </c>
      <c r="AA135" s="58"/>
      <c r="AB135" s="58">
        <f t="shared" si="3"/>
        <v>0</v>
      </c>
      <c r="AC135" s="71" t="str">
        <f>IF(X135=FALSE,"",IF(AB135&gt;='V+G Rechnung'!$C$6,AB135-'V+G Rechnung'!$C$6+1,""))</f>
        <v/>
      </c>
      <c r="AD135" s="73">
        <f>IF((X135=FALSE),0,IF(G135="Spindel",Parameter!$C$56/10000*E135,Parameter!$C$57/10000*E135))</f>
        <v>0</v>
      </c>
      <c r="AE135" s="74"/>
      <c r="AF135" s="73">
        <f>IF(AB135&gt;='V+G Rechnung'!$C$6,IF(AE135&gt;0,AE135/(AB135-Y135+1),AD135/(AB135-Y135+1)),0)</f>
        <v>0</v>
      </c>
      <c r="AG135" s="59" t="b">
        <v>0</v>
      </c>
      <c r="AH135" s="76"/>
      <c r="AI135" s="58" t="str">
        <f>IF((AG135=FALSE),"",Parameter!$B$54)</f>
        <v/>
      </c>
      <c r="AJ135" s="58"/>
      <c r="AK135" s="58">
        <f t="shared" si="4"/>
        <v>0</v>
      </c>
      <c r="AL135" s="71" t="str">
        <f>IF(AG135=FALSE,"",IF(AK135&gt;='V+G Rechnung'!$C$6,AK135-'V+G Rechnung'!$C$6+1,""))</f>
        <v/>
      </c>
      <c r="AM135" s="73">
        <f>IF((AG135=FALSE),0,Parameter!$C$54/10000*E135)</f>
        <v>0</v>
      </c>
      <c r="AN135" s="74"/>
      <c r="AO135" s="73">
        <f>IF(AK135&gt;='V+G Rechnung'!$C$6,IF(AN135&gt;0,AN135/(AK135-AH135+1),AM135/(AK135-AH135+1)),0)</f>
        <v>0</v>
      </c>
      <c r="AP135" s="59" t="b">
        <v>0</v>
      </c>
      <c r="AQ135" s="58"/>
      <c r="AR135" s="58" t="str">
        <f>IF((AP135=FALSE),"",Parameter!$B$55)</f>
        <v/>
      </c>
      <c r="AS135" s="58"/>
      <c r="AT135" s="58">
        <f t="shared" si="5"/>
        <v>0</v>
      </c>
      <c r="AU135" s="71" t="str">
        <f>IF(AP135=FALSE,"",IF(AT135&gt;='V+G Rechnung'!$C$6,AT135-'V+G Rechnung'!$C$6+1,""))</f>
        <v/>
      </c>
      <c r="AV135" s="73">
        <f>IF((AP135=FALSE),0,Parameter!$C$55/10000*E135)</f>
        <v>0</v>
      </c>
      <c r="AW135" s="74"/>
      <c r="AX135" s="75">
        <f>IF(AT135&gt;='V+G Rechnung'!$C$6,IF(AW135&gt;0,AW135/(AT135-AQ135+1),AV135/(AT135-AQ135+1)),0)</f>
        <v>0</v>
      </c>
    </row>
    <row r="136" spans="1:50" ht="13.5" customHeight="1">
      <c r="A136" s="58" t="str">
        <f t="shared" si="6"/>
        <v/>
      </c>
      <c r="B136" s="8"/>
      <c r="C136" s="8"/>
      <c r="D136" s="77"/>
      <c r="E136" s="70"/>
      <c r="F136" s="58"/>
      <c r="G136" s="58"/>
      <c r="H136" s="70"/>
      <c r="I136" s="59" t="str">
        <f>IF(OR(B136="",G136=""),"",IF(G136="Spindel",Parameter!$B$58,Parameter!$B$59))</f>
        <v/>
      </c>
      <c r="J136" s="58"/>
      <c r="K136" s="58">
        <f t="shared" si="0"/>
        <v>0</v>
      </c>
      <c r="L136" s="71" t="str">
        <f>IF(B136="","",IF(K136&gt;='V+G Rechnung'!$C$6,K136-'V+G Rechnung'!$C$6+1,""))</f>
        <v/>
      </c>
      <c r="M136" s="72"/>
      <c r="N136" s="73">
        <f t="shared" si="1"/>
        <v>0</v>
      </c>
      <c r="O136" s="73">
        <f>IF(K136&gt;='V+G Rechnung'!$C$6,N136/(K136-F136+1),0)</f>
        <v>0</v>
      </c>
      <c r="P136" s="59" t="b">
        <v>0</v>
      </c>
      <c r="Q136" s="58" t="str">
        <f>IF((P136=FALSE),"",IF(G136="Spindel",Parameter!$B$58,Parameter!$B$59))</f>
        <v/>
      </c>
      <c r="R136" s="58"/>
      <c r="S136" s="58">
        <f t="shared" si="2"/>
        <v>0</v>
      </c>
      <c r="T136" s="71" t="str">
        <f>IF(B136="","",IF(S136&gt;='V+G Rechnung'!$C$6,S136-'V+G Rechnung'!$C$6+1,""))</f>
        <v/>
      </c>
      <c r="U136" s="73">
        <f>IF((P136=FALSE),0,IF(G136="Spindel",Parameter!$C$58/10000*E136,Parameter!$C$59/10000*E136))</f>
        <v>0</v>
      </c>
      <c r="V136" s="74"/>
      <c r="W136" s="75">
        <f>IF(S136&gt;='V+G Rechnung'!$C$6,IF(OR(V136&gt;0,U136=""),V136/(S136-F136+1),U136/(S136-F136+1)),0)</f>
        <v>0</v>
      </c>
      <c r="X136" s="59" t="b">
        <v>0</v>
      </c>
      <c r="Y136" s="76"/>
      <c r="Z136" s="58" t="str">
        <f>IF(OR(X136=FALSE),"",IF(G136="Spindel",Parameter!$B$56,Parameter!$B$57))</f>
        <v/>
      </c>
      <c r="AA136" s="58"/>
      <c r="AB136" s="58">
        <f t="shared" si="3"/>
        <v>0</v>
      </c>
      <c r="AC136" s="71" t="str">
        <f>IF(X136=FALSE,"",IF(AB136&gt;='V+G Rechnung'!$C$6,AB136-'V+G Rechnung'!$C$6+1,""))</f>
        <v/>
      </c>
      <c r="AD136" s="73">
        <f>IF((X136=FALSE),0,IF(G136="Spindel",Parameter!$C$56/10000*E136,Parameter!$C$57/10000*E136))</f>
        <v>0</v>
      </c>
      <c r="AE136" s="74"/>
      <c r="AF136" s="73">
        <f>IF(AB136&gt;='V+G Rechnung'!$C$6,IF(AE136&gt;0,AE136/(AB136-Y136+1),AD136/(AB136-Y136+1)),0)</f>
        <v>0</v>
      </c>
      <c r="AG136" s="59" t="b">
        <v>0</v>
      </c>
      <c r="AH136" s="76"/>
      <c r="AI136" s="58" t="str">
        <f>IF((AG136=FALSE),"",Parameter!$B$54)</f>
        <v/>
      </c>
      <c r="AJ136" s="58"/>
      <c r="AK136" s="58">
        <f t="shared" si="4"/>
        <v>0</v>
      </c>
      <c r="AL136" s="71" t="str">
        <f>IF(AG136=FALSE,"",IF(AK136&gt;='V+G Rechnung'!$C$6,AK136-'V+G Rechnung'!$C$6+1,""))</f>
        <v/>
      </c>
      <c r="AM136" s="73">
        <f>IF((AG136=FALSE),0,Parameter!$C$54/10000*E136)</f>
        <v>0</v>
      </c>
      <c r="AN136" s="74"/>
      <c r="AO136" s="73">
        <f>IF(AK136&gt;='V+G Rechnung'!$C$6,IF(AN136&gt;0,AN136/(AK136-AH136+1),AM136/(AK136-AH136+1)),0)</f>
        <v>0</v>
      </c>
      <c r="AP136" s="59" t="b">
        <v>0</v>
      </c>
      <c r="AQ136" s="58"/>
      <c r="AR136" s="58" t="str">
        <f>IF((AP136=FALSE),"",Parameter!$B$55)</f>
        <v/>
      </c>
      <c r="AS136" s="58"/>
      <c r="AT136" s="58">
        <f t="shared" si="5"/>
        <v>0</v>
      </c>
      <c r="AU136" s="71" t="str">
        <f>IF(AP136=FALSE,"",IF(AT136&gt;='V+G Rechnung'!$C$6,AT136-'V+G Rechnung'!$C$6+1,""))</f>
        <v/>
      </c>
      <c r="AV136" s="73">
        <f>IF((AP136=FALSE),0,Parameter!$C$55/10000*E136)</f>
        <v>0</v>
      </c>
      <c r="AW136" s="74"/>
      <c r="AX136" s="75">
        <f>IF(AT136&gt;='V+G Rechnung'!$C$6,IF(AW136&gt;0,AW136/(AT136-AQ136+1),AV136/(AT136-AQ136+1)),0)</f>
        <v>0</v>
      </c>
    </row>
    <row r="137" spans="1:50" ht="13.5" customHeight="1">
      <c r="A137" s="58" t="str">
        <f t="shared" si="6"/>
        <v/>
      </c>
      <c r="B137" s="8"/>
      <c r="C137" s="8"/>
      <c r="D137" s="77"/>
      <c r="E137" s="70"/>
      <c r="F137" s="58"/>
      <c r="G137" s="58"/>
      <c r="H137" s="70"/>
      <c r="I137" s="59" t="str">
        <f>IF(OR(B137="",G137=""),"",IF(G137="Spindel",Parameter!$B$58,Parameter!$B$59))</f>
        <v/>
      </c>
      <c r="J137" s="58"/>
      <c r="K137" s="58">
        <f t="shared" si="0"/>
        <v>0</v>
      </c>
      <c r="L137" s="71" t="str">
        <f>IF(B137="","",IF(K137&gt;='V+G Rechnung'!$C$6,K137-'V+G Rechnung'!$C$6+1,""))</f>
        <v/>
      </c>
      <c r="M137" s="72"/>
      <c r="N137" s="73">
        <f t="shared" si="1"/>
        <v>0</v>
      </c>
      <c r="O137" s="73">
        <f>IF(K137&gt;='V+G Rechnung'!$C$6,N137/(K137-F137+1),0)</f>
        <v>0</v>
      </c>
      <c r="P137" s="59" t="b">
        <v>0</v>
      </c>
      <c r="Q137" s="58" t="str">
        <f>IF((P137=FALSE),"",IF(G137="Spindel",Parameter!$B$58,Parameter!$B$59))</f>
        <v/>
      </c>
      <c r="R137" s="58"/>
      <c r="S137" s="58">
        <f t="shared" si="2"/>
        <v>0</v>
      </c>
      <c r="T137" s="71" t="str">
        <f>IF(B137="","",IF(S137&gt;='V+G Rechnung'!$C$6,S137-'V+G Rechnung'!$C$6+1,""))</f>
        <v/>
      </c>
      <c r="U137" s="73">
        <f>IF((P137=FALSE),0,IF(G137="Spindel",Parameter!$C$58/10000*E137,Parameter!$C$59/10000*E137))</f>
        <v>0</v>
      </c>
      <c r="V137" s="74"/>
      <c r="W137" s="75">
        <f>IF(S137&gt;='V+G Rechnung'!$C$6,IF(OR(V137&gt;0,U137=""),V137/(S137-F137+1),U137/(S137-F137+1)),0)</f>
        <v>0</v>
      </c>
      <c r="X137" s="59" t="b">
        <v>0</v>
      </c>
      <c r="Y137" s="76"/>
      <c r="Z137" s="58" t="str">
        <f>IF(OR(X137=FALSE),"",IF(G137="Spindel",Parameter!$B$56,Parameter!$B$57))</f>
        <v/>
      </c>
      <c r="AA137" s="58"/>
      <c r="AB137" s="58">
        <f t="shared" si="3"/>
        <v>0</v>
      </c>
      <c r="AC137" s="71" t="str">
        <f>IF(X137=FALSE,"",IF(AB137&gt;='V+G Rechnung'!$C$6,AB137-'V+G Rechnung'!$C$6+1,""))</f>
        <v/>
      </c>
      <c r="AD137" s="73">
        <f>IF((X137=FALSE),0,IF(G137="Spindel",Parameter!$C$56/10000*E137,Parameter!$C$57/10000*E137))</f>
        <v>0</v>
      </c>
      <c r="AE137" s="74"/>
      <c r="AF137" s="73">
        <f>IF(AB137&gt;='V+G Rechnung'!$C$6,IF(AE137&gt;0,AE137/(AB137-Y137+1),AD137/(AB137-Y137+1)),0)</f>
        <v>0</v>
      </c>
      <c r="AG137" s="59" t="b">
        <v>0</v>
      </c>
      <c r="AH137" s="76"/>
      <c r="AI137" s="58" t="str">
        <f>IF((AG137=FALSE),"",Parameter!$B$54)</f>
        <v/>
      </c>
      <c r="AJ137" s="58"/>
      <c r="AK137" s="58">
        <f t="shared" si="4"/>
        <v>0</v>
      </c>
      <c r="AL137" s="71" t="str">
        <f>IF(AG137=FALSE,"",IF(AK137&gt;='V+G Rechnung'!$C$6,AK137-'V+G Rechnung'!$C$6+1,""))</f>
        <v/>
      </c>
      <c r="AM137" s="73">
        <f>IF((AG137=FALSE),0,Parameter!$C$54/10000*E137)</f>
        <v>0</v>
      </c>
      <c r="AN137" s="74"/>
      <c r="AO137" s="73">
        <f>IF(AK137&gt;='V+G Rechnung'!$C$6,IF(AN137&gt;0,AN137/(AK137-AH137+1),AM137/(AK137-AH137+1)),0)</f>
        <v>0</v>
      </c>
      <c r="AP137" s="59" t="b">
        <v>0</v>
      </c>
      <c r="AQ137" s="58"/>
      <c r="AR137" s="58" t="str">
        <f>IF((AP137=FALSE),"",Parameter!$B$55)</f>
        <v/>
      </c>
      <c r="AS137" s="58"/>
      <c r="AT137" s="58">
        <f t="shared" si="5"/>
        <v>0</v>
      </c>
      <c r="AU137" s="71" t="str">
        <f>IF(AP137=FALSE,"",IF(AT137&gt;='V+G Rechnung'!$C$6,AT137-'V+G Rechnung'!$C$6+1,""))</f>
        <v/>
      </c>
      <c r="AV137" s="73">
        <f>IF((AP137=FALSE),0,Parameter!$C$55/10000*E137)</f>
        <v>0</v>
      </c>
      <c r="AW137" s="74"/>
      <c r="AX137" s="75">
        <f>IF(AT137&gt;='V+G Rechnung'!$C$6,IF(AW137&gt;0,AW137/(AT137-AQ137+1),AV137/(AT137-AQ137+1)),0)</f>
        <v>0</v>
      </c>
    </row>
    <row r="138" spans="1:50" ht="13.5" customHeight="1">
      <c r="A138" s="58" t="str">
        <f t="shared" si="6"/>
        <v/>
      </c>
      <c r="B138" s="8"/>
      <c r="C138" s="8"/>
      <c r="D138" s="77"/>
      <c r="E138" s="70"/>
      <c r="F138" s="58"/>
      <c r="G138" s="58"/>
      <c r="H138" s="70"/>
      <c r="I138" s="59" t="str">
        <f>IF(OR(B138="",G138=""),"",IF(G138="Spindel",Parameter!$B$58,Parameter!$B$59))</f>
        <v/>
      </c>
      <c r="J138" s="58"/>
      <c r="K138" s="58">
        <f t="shared" si="0"/>
        <v>0</v>
      </c>
      <c r="L138" s="71" t="str">
        <f>IF(B138="","",IF(K138&gt;='V+G Rechnung'!$C$6,K138-'V+G Rechnung'!$C$6+1,""))</f>
        <v/>
      </c>
      <c r="M138" s="72"/>
      <c r="N138" s="73">
        <f t="shared" si="1"/>
        <v>0</v>
      </c>
      <c r="O138" s="73">
        <f>IF(K138&gt;='V+G Rechnung'!$C$6,N138/(K138-F138+1),0)</f>
        <v>0</v>
      </c>
      <c r="P138" s="59" t="b">
        <v>0</v>
      </c>
      <c r="Q138" s="58" t="str">
        <f>IF((P138=FALSE),"",IF(G138="Spindel",Parameter!$B$58,Parameter!$B$59))</f>
        <v/>
      </c>
      <c r="R138" s="58"/>
      <c r="S138" s="58">
        <f t="shared" si="2"/>
        <v>0</v>
      </c>
      <c r="T138" s="71" t="str">
        <f>IF(B138="","",IF(S138&gt;='V+G Rechnung'!$C$6,S138-'V+G Rechnung'!$C$6+1,""))</f>
        <v/>
      </c>
      <c r="U138" s="73">
        <f>IF((P138=FALSE),0,IF(G138="Spindel",Parameter!$C$58/10000*E138,Parameter!$C$59/10000*E138))</f>
        <v>0</v>
      </c>
      <c r="V138" s="74"/>
      <c r="W138" s="75">
        <f>IF(S138&gt;='V+G Rechnung'!$C$6,IF(OR(V138&gt;0,U138=""),V138/(S138-F138+1),U138/(S138-F138+1)),0)</f>
        <v>0</v>
      </c>
      <c r="X138" s="59" t="b">
        <v>0</v>
      </c>
      <c r="Y138" s="76"/>
      <c r="Z138" s="58" t="str">
        <f>IF(OR(X138=FALSE),"",IF(G138="Spindel",Parameter!$B$56,Parameter!$B$57))</f>
        <v/>
      </c>
      <c r="AA138" s="58"/>
      <c r="AB138" s="58">
        <f t="shared" si="3"/>
        <v>0</v>
      </c>
      <c r="AC138" s="71" t="str">
        <f>IF(X138=FALSE,"",IF(AB138&gt;='V+G Rechnung'!$C$6,AB138-'V+G Rechnung'!$C$6+1,""))</f>
        <v/>
      </c>
      <c r="AD138" s="73">
        <f>IF((X138=FALSE),0,IF(G138="Spindel",Parameter!$C$56/10000*E138,Parameter!$C$57/10000*E138))</f>
        <v>0</v>
      </c>
      <c r="AE138" s="74"/>
      <c r="AF138" s="73">
        <f>IF(AB138&gt;='V+G Rechnung'!$C$6,IF(AE138&gt;0,AE138/(AB138-Y138+1),AD138/(AB138-Y138+1)),0)</f>
        <v>0</v>
      </c>
      <c r="AG138" s="59" t="b">
        <v>0</v>
      </c>
      <c r="AH138" s="76"/>
      <c r="AI138" s="58" t="str">
        <f>IF((AG138=FALSE),"",Parameter!$B$54)</f>
        <v/>
      </c>
      <c r="AJ138" s="58"/>
      <c r="AK138" s="58">
        <f t="shared" si="4"/>
        <v>0</v>
      </c>
      <c r="AL138" s="71" t="str">
        <f>IF(AG138=FALSE,"",IF(AK138&gt;='V+G Rechnung'!$C$6,AK138-'V+G Rechnung'!$C$6+1,""))</f>
        <v/>
      </c>
      <c r="AM138" s="73">
        <f>IF((AG138=FALSE),0,Parameter!$C$54/10000*E138)</f>
        <v>0</v>
      </c>
      <c r="AN138" s="74"/>
      <c r="AO138" s="73">
        <f>IF(AK138&gt;='V+G Rechnung'!$C$6,IF(AN138&gt;0,AN138/(AK138-AH138+1),AM138/(AK138-AH138+1)),0)</f>
        <v>0</v>
      </c>
      <c r="AP138" s="59" t="b">
        <v>0</v>
      </c>
      <c r="AQ138" s="58"/>
      <c r="AR138" s="58" t="str">
        <f>IF((AP138=FALSE),"",Parameter!$B$55)</f>
        <v/>
      </c>
      <c r="AS138" s="58"/>
      <c r="AT138" s="58">
        <f t="shared" si="5"/>
        <v>0</v>
      </c>
      <c r="AU138" s="71" t="str">
        <f>IF(AP138=FALSE,"",IF(AT138&gt;='V+G Rechnung'!$C$6,AT138-'V+G Rechnung'!$C$6+1,""))</f>
        <v/>
      </c>
      <c r="AV138" s="73">
        <f>IF((AP138=FALSE),0,Parameter!$C$55/10000*E138)</f>
        <v>0</v>
      </c>
      <c r="AW138" s="74"/>
      <c r="AX138" s="75">
        <f>IF(AT138&gt;='V+G Rechnung'!$C$6,IF(AW138&gt;0,AW138/(AT138-AQ138+1),AV138/(AT138-AQ138+1)),0)</f>
        <v>0</v>
      </c>
    </row>
    <row r="139" spans="1:50" ht="13.5" customHeight="1">
      <c r="A139" s="58" t="str">
        <f t="shared" si="6"/>
        <v/>
      </c>
      <c r="B139" s="8"/>
      <c r="C139" s="8"/>
      <c r="D139" s="77"/>
      <c r="E139" s="70"/>
      <c r="F139" s="58"/>
      <c r="G139" s="58"/>
      <c r="H139" s="70"/>
      <c r="I139" s="59" t="str">
        <f>IF(OR(B139="",G139=""),"",IF(G139="Spindel",Parameter!$B$58,Parameter!$B$59))</f>
        <v/>
      </c>
      <c r="J139" s="58"/>
      <c r="K139" s="58">
        <f t="shared" si="0"/>
        <v>0</v>
      </c>
      <c r="L139" s="71" t="str">
        <f>IF(B139="","",IF(K139&gt;='V+G Rechnung'!$C$6,K139-'V+G Rechnung'!$C$6+1,""))</f>
        <v/>
      </c>
      <c r="M139" s="72"/>
      <c r="N139" s="73">
        <f t="shared" si="1"/>
        <v>0</v>
      </c>
      <c r="O139" s="73">
        <f>IF(K139&gt;='V+G Rechnung'!$C$6,N139/(K139-F139+1),0)</f>
        <v>0</v>
      </c>
      <c r="P139" s="59" t="b">
        <v>0</v>
      </c>
      <c r="Q139" s="58" t="str">
        <f>IF((P139=FALSE),"",IF(G139="Spindel",Parameter!$B$58,Parameter!$B$59))</f>
        <v/>
      </c>
      <c r="R139" s="58"/>
      <c r="S139" s="58">
        <f t="shared" si="2"/>
        <v>0</v>
      </c>
      <c r="T139" s="71" t="str">
        <f>IF(B139="","",IF(S139&gt;='V+G Rechnung'!$C$6,S139-'V+G Rechnung'!$C$6+1,""))</f>
        <v/>
      </c>
      <c r="U139" s="73">
        <f>IF((P139=FALSE),0,IF(G139="Spindel",Parameter!$C$58/10000*E139,Parameter!$C$59/10000*E139))</f>
        <v>0</v>
      </c>
      <c r="V139" s="74"/>
      <c r="W139" s="75">
        <f>IF(S139&gt;='V+G Rechnung'!$C$6,IF(OR(V139&gt;0,U139=""),V139/(S139-F139+1),U139/(S139-F139+1)),0)</f>
        <v>0</v>
      </c>
      <c r="X139" s="59" t="b">
        <v>0</v>
      </c>
      <c r="Y139" s="76"/>
      <c r="Z139" s="58" t="str">
        <f>IF(OR(X139=FALSE),"",IF(G139="Spindel",Parameter!$B$56,Parameter!$B$57))</f>
        <v/>
      </c>
      <c r="AA139" s="58"/>
      <c r="AB139" s="58">
        <f t="shared" si="3"/>
        <v>0</v>
      </c>
      <c r="AC139" s="71" t="str">
        <f>IF(X139=FALSE,"",IF(AB139&gt;='V+G Rechnung'!$C$6,AB139-'V+G Rechnung'!$C$6+1,""))</f>
        <v/>
      </c>
      <c r="AD139" s="73">
        <f>IF((X139=FALSE),0,IF(G139="Spindel",Parameter!$C$56/10000*E139,Parameter!$C$57/10000*E139))</f>
        <v>0</v>
      </c>
      <c r="AE139" s="74"/>
      <c r="AF139" s="73">
        <f>IF(AB139&gt;='V+G Rechnung'!$C$6,IF(AE139&gt;0,AE139/(AB139-Y139+1),AD139/(AB139-Y139+1)),0)</f>
        <v>0</v>
      </c>
      <c r="AG139" s="59" t="b">
        <v>0</v>
      </c>
      <c r="AH139" s="76"/>
      <c r="AI139" s="58" t="str">
        <f>IF((AG139=FALSE),"",Parameter!$B$54)</f>
        <v/>
      </c>
      <c r="AJ139" s="58"/>
      <c r="AK139" s="58">
        <f t="shared" si="4"/>
        <v>0</v>
      </c>
      <c r="AL139" s="71" t="str">
        <f>IF(AG139=FALSE,"",IF(AK139&gt;='V+G Rechnung'!$C$6,AK139-'V+G Rechnung'!$C$6+1,""))</f>
        <v/>
      </c>
      <c r="AM139" s="73">
        <f>IF((AG139=FALSE),0,Parameter!$C$54/10000*E139)</f>
        <v>0</v>
      </c>
      <c r="AN139" s="74"/>
      <c r="AO139" s="73">
        <f>IF(AK139&gt;='V+G Rechnung'!$C$6,IF(AN139&gt;0,AN139/(AK139-AH139+1),AM139/(AK139-AH139+1)),0)</f>
        <v>0</v>
      </c>
      <c r="AP139" s="59" t="b">
        <v>0</v>
      </c>
      <c r="AQ139" s="58"/>
      <c r="AR139" s="58" t="str">
        <f>IF((AP139=FALSE),"",Parameter!$B$55)</f>
        <v/>
      </c>
      <c r="AS139" s="58"/>
      <c r="AT139" s="58">
        <f t="shared" si="5"/>
        <v>0</v>
      </c>
      <c r="AU139" s="71" t="str">
        <f>IF(AP139=FALSE,"",IF(AT139&gt;='V+G Rechnung'!$C$6,AT139-'V+G Rechnung'!$C$6+1,""))</f>
        <v/>
      </c>
      <c r="AV139" s="73">
        <f>IF((AP139=FALSE),0,Parameter!$C$55/10000*E139)</f>
        <v>0</v>
      </c>
      <c r="AW139" s="74"/>
      <c r="AX139" s="75">
        <f>IF(AT139&gt;='V+G Rechnung'!$C$6,IF(AW139&gt;0,AW139/(AT139-AQ139+1),AV139/(AT139-AQ139+1)),0)</f>
        <v>0</v>
      </c>
    </row>
    <row r="140" spans="1:50" ht="13.5" customHeight="1">
      <c r="A140" s="58" t="str">
        <f t="shared" si="6"/>
        <v/>
      </c>
      <c r="B140" s="8"/>
      <c r="C140" s="8"/>
      <c r="D140" s="77"/>
      <c r="E140" s="70"/>
      <c r="F140" s="58"/>
      <c r="G140" s="58"/>
      <c r="H140" s="70"/>
      <c r="I140" s="59" t="str">
        <f>IF(OR(B140="",G140=""),"",IF(G140="Spindel",Parameter!$B$58,Parameter!$B$59))</f>
        <v/>
      </c>
      <c r="J140" s="58"/>
      <c r="K140" s="58">
        <f t="shared" si="0"/>
        <v>0</v>
      </c>
      <c r="L140" s="71" t="str">
        <f>IF(B140="","",IF(K140&gt;='V+G Rechnung'!$C$6,K140-'V+G Rechnung'!$C$6+1,""))</f>
        <v/>
      </c>
      <c r="M140" s="72"/>
      <c r="N140" s="73">
        <f t="shared" si="1"/>
        <v>0</v>
      </c>
      <c r="O140" s="73">
        <f>IF(K140&gt;='V+G Rechnung'!$C$6,N140/(K140-F140+1),0)</f>
        <v>0</v>
      </c>
      <c r="P140" s="59" t="b">
        <v>0</v>
      </c>
      <c r="Q140" s="58" t="str">
        <f>IF((P140=FALSE),"",IF(G140="Spindel",Parameter!$B$58,Parameter!$B$59))</f>
        <v/>
      </c>
      <c r="R140" s="58"/>
      <c r="S140" s="58">
        <f t="shared" si="2"/>
        <v>0</v>
      </c>
      <c r="T140" s="71" t="str">
        <f>IF(B140="","",IF(S140&gt;='V+G Rechnung'!$C$6,S140-'V+G Rechnung'!$C$6+1,""))</f>
        <v/>
      </c>
      <c r="U140" s="73">
        <f>IF((P140=FALSE),0,IF(G140="Spindel",Parameter!$C$58/10000*E140,Parameter!$C$59/10000*E140))</f>
        <v>0</v>
      </c>
      <c r="V140" s="74"/>
      <c r="W140" s="75">
        <f>IF(S140&gt;='V+G Rechnung'!$C$6,IF(OR(V140&gt;0,U140=""),V140/(S140-F140+1),U140/(S140-F140+1)),0)</f>
        <v>0</v>
      </c>
      <c r="X140" s="59" t="b">
        <v>0</v>
      </c>
      <c r="Y140" s="76"/>
      <c r="Z140" s="58" t="str">
        <f>IF(OR(X140=FALSE),"",IF(G140="Spindel",Parameter!$B$56,Parameter!$B$57))</f>
        <v/>
      </c>
      <c r="AA140" s="58"/>
      <c r="AB140" s="58">
        <f t="shared" si="3"/>
        <v>0</v>
      </c>
      <c r="AC140" s="71" t="str">
        <f>IF(X140=FALSE,"",IF(AB140&gt;='V+G Rechnung'!$C$6,AB140-'V+G Rechnung'!$C$6+1,""))</f>
        <v/>
      </c>
      <c r="AD140" s="73">
        <f>IF((X140=FALSE),0,IF(G140="Spindel",Parameter!$C$56/10000*E140,Parameter!$C$57/10000*E140))</f>
        <v>0</v>
      </c>
      <c r="AE140" s="74"/>
      <c r="AF140" s="73">
        <f>IF(AB140&gt;='V+G Rechnung'!$C$6,IF(AE140&gt;0,AE140/(AB140-Y140+1),AD140/(AB140-Y140+1)),0)</f>
        <v>0</v>
      </c>
      <c r="AG140" s="59" t="b">
        <v>0</v>
      </c>
      <c r="AH140" s="76"/>
      <c r="AI140" s="58" t="str">
        <f>IF((AG140=FALSE),"",Parameter!$B$54)</f>
        <v/>
      </c>
      <c r="AJ140" s="58"/>
      <c r="AK140" s="58">
        <f t="shared" si="4"/>
        <v>0</v>
      </c>
      <c r="AL140" s="71" t="str">
        <f>IF(AG140=FALSE,"",IF(AK140&gt;='V+G Rechnung'!$C$6,AK140-'V+G Rechnung'!$C$6+1,""))</f>
        <v/>
      </c>
      <c r="AM140" s="73">
        <f>IF((AG140=FALSE),0,Parameter!$C$54/10000*E140)</f>
        <v>0</v>
      </c>
      <c r="AN140" s="74"/>
      <c r="AO140" s="73">
        <f>IF(AK140&gt;='V+G Rechnung'!$C$6,IF(AN140&gt;0,AN140/(AK140-AH140+1),AM140/(AK140-AH140+1)),0)</f>
        <v>0</v>
      </c>
      <c r="AP140" s="59" t="b">
        <v>0</v>
      </c>
      <c r="AQ140" s="58"/>
      <c r="AR140" s="58" t="str">
        <f>IF((AP140=FALSE),"",Parameter!$B$55)</f>
        <v/>
      </c>
      <c r="AS140" s="58"/>
      <c r="AT140" s="58">
        <f t="shared" si="5"/>
        <v>0</v>
      </c>
      <c r="AU140" s="71" t="str">
        <f>IF(AP140=FALSE,"",IF(AT140&gt;='V+G Rechnung'!$C$6,AT140-'V+G Rechnung'!$C$6+1,""))</f>
        <v/>
      </c>
      <c r="AV140" s="73">
        <f>IF((AP140=FALSE),0,Parameter!$C$55/10000*E140)</f>
        <v>0</v>
      </c>
      <c r="AW140" s="74"/>
      <c r="AX140" s="75">
        <f>IF(AT140&gt;='V+G Rechnung'!$C$6,IF(AW140&gt;0,AW140/(AT140-AQ140+1),AV140/(AT140-AQ140+1)),0)</f>
        <v>0</v>
      </c>
    </row>
    <row r="141" spans="1:50" ht="13.5" customHeight="1">
      <c r="A141" s="58" t="str">
        <f t="shared" si="6"/>
        <v/>
      </c>
      <c r="B141" s="8"/>
      <c r="C141" s="8"/>
      <c r="D141" s="77"/>
      <c r="E141" s="70"/>
      <c r="F141" s="58"/>
      <c r="G141" s="58"/>
      <c r="H141" s="70"/>
      <c r="I141" s="59" t="str">
        <f>IF(OR(B141="",G141=""),"",IF(G141="Spindel",Parameter!$B$58,Parameter!$B$59))</f>
        <v/>
      </c>
      <c r="J141" s="58"/>
      <c r="K141" s="58">
        <f t="shared" si="0"/>
        <v>0</v>
      </c>
      <c r="L141" s="71" t="str">
        <f>IF(B141="","",IF(K141&gt;='V+G Rechnung'!$C$6,K141-'V+G Rechnung'!$C$6+1,""))</f>
        <v/>
      </c>
      <c r="M141" s="72"/>
      <c r="N141" s="73">
        <f t="shared" si="1"/>
        <v>0</v>
      </c>
      <c r="O141" s="73">
        <f>IF(K141&gt;='V+G Rechnung'!$C$6,N141/(K141-F141+1),0)</f>
        <v>0</v>
      </c>
      <c r="P141" s="59" t="b">
        <v>0</v>
      </c>
      <c r="Q141" s="58" t="str">
        <f>IF((P141=FALSE),"",IF(G141="Spindel",Parameter!$B$58,Parameter!$B$59))</f>
        <v/>
      </c>
      <c r="R141" s="58"/>
      <c r="S141" s="58">
        <f t="shared" si="2"/>
        <v>0</v>
      </c>
      <c r="T141" s="71" t="str">
        <f>IF(B141="","",IF(S141&gt;='V+G Rechnung'!$C$6,S141-'V+G Rechnung'!$C$6+1,""))</f>
        <v/>
      </c>
      <c r="U141" s="73">
        <f>IF((P141=FALSE),0,IF(G141="Spindel",Parameter!$C$58/10000*E141,Parameter!$C$59/10000*E141))</f>
        <v>0</v>
      </c>
      <c r="V141" s="74"/>
      <c r="W141" s="75">
        <f>IF(S141&gt;='V+G Rechnung'!$C$6,IF(OR(V141&gt;0,U141=""),V141/(S141-F141+1),U141/(S141-F141+1)),0)</f>
        <v>0</v>
      </c>
      <c r="X141" s="59" t="b">
        <v>0</v>
      </c>
      <c r="Y141" s="76"/>
      <c r="Z141" s="58" t="str">
        <f>IF(OR(X141=FALSE),"",IF(G141="Spindel",Parameter!$B$56,Parameter!$B$57))</f>
        <v/>
      </c>
      <c r="AA141" s="58"/>
      <c r="AB141" s="58">
        <f t="shared" si="3"/>
        <v>0</v>
      </c>
      <c r="AC141" s="71" t="str">
        <f>IF(X141=FALSE,"",IF(AB141&gt;='V+G Rechnung'!$C$6,AB141-'V+G Rechnung'!$C$6+1,""))</f>
        <v/>
      </c>
      <c r="AD141" s="73">
        <f>IF((X141=FALSE),0,IF(G141="Spindel",Parameter!$C$56/10000*E141,Parameter!$C$57/10000*E141))</f>
        <v>0</v>
      </c>
      <c r="AE141" s="74"/>
      <c r="AF141" s="73">
        <f>IF(AB141&gt;='V+G Rechnung'!$C$6,IF(AE141&gt;0,AE141/(AB141-Y141+1),AD141/(AB141-Y141+1)),0)</f>
        <v>0</v>
      </c>
      <c r="AG141" s="59" t="b">
        <v>0</v>
      </c>
      <c r="AH141" s="76"/>
      <c r="AI141" s="58" t="str">
        <f>IF((AG141=FALSE),"",Parameter!$B$54)</f>
        <v/>
      </c>
      <c r="AJ141" s="58"/>
      <c r="AK141" s="58">
        <f t="shared" si="4"/>
        <v>0</v>
      </c>
      <c r="AL141" s="71" t="str">
        <f>IF(AG141=FALSE,"",IF(AK141&gt;='V+G Rechnung'!$C$6,AK141-'V+G Rechnung'!$C$6+1,""))</f>
        <v/>
      </c>
      <c r="AM141" s="73">
        <f>IF((AG141=FALSE),0,Parameter!$C$54/10000*E141)</f>
        <v>0</v>
      </c>
      <c r="AN141" s="74"/>
      <c r="AO141" s="73">
        <f>IF(AK141&gt;='V+G Rechnung'!$C$6,IF(AN141&gt;0,AN141/(AK141-AH141+1),AM141/(AK141-AH141+1)),0)</f>
        <v>0</v>
      </c>
      <c r="AP141" s="59" t="b">
        <v>0</v>
      </c>
      <c r="AQ141" s="58"/>
      <c r="AR141" s="58" t="str">
        <f>IF((AP141=FALSE),"",Parameter!$B$55)</f>
        <v/>
      </c>
      <c r="AS141" s="58"/>
      <c r="AT141" s="58">
        <f t="shared" si="5"/>
        <v>0</v>
      </c>
      <c r="AU141" s="71" t="str">
        <f>IF(AP141=FALSE,"",IF(AT141&gt;='V+G Rechnung'!$C$6,AT141-'V+G Rechnung'!$C$6+1,""))</f>
        <v/>
      </c>
      <c r="AV141" s="73">
        <f>IF((AP141=FALSE),0,Parameter!$C$55/10000*E141)</f>
        <v>0</v>
      </c>
      <c r="AW141" s="74"/>
      <c r="AX141" s="75">
        <f>IF(AT141&gt;='V+G Rechnung'!$C$6,IF(AW141&gt;0,AW141/(AT141-AQ141+1),AV141/(AT141-AQ141+1)),0)</f>
        <v>0</v>
      </c>
    </row>
    <row r="142" spans="1:50" ht="13.5" customHeight="1">
      <c r="A142" s="58" t="str">
        <f t="shared" si="6"/>
        <v/>
      </c>
      <c r="B142" s="8"/>
      <c r="C142" s="8"/>
      <c r="D142" s="77"/>
      <c r="E142" s="70"/>
      <c r="F142" s="58"/>
      <c r="G142" s="58"/>
      <c r="H142" s="70"/>
      <c r="I142" s="59" t="str">
        <f>IF(OR(B142="",G142=""),"",IF(G142="Spindel",Parameter!$B$58,Parameter!$B$59))</f>
        <v/>
      </c>
      <c r="J142" s="58"/>
      <c r="K142" s="58">
        <f t="shared" si="0"/>
        <v>0</v>
      </c>
      <c r="L142" s="71" t="str">
        <f>IF(B142="","",IF(K142&gt;='V+G Rechnung'!$C$6,K142-'V+G Rechnung'!$C$6+1,""))</f>
        <v/>
      </c>
      <c r="M142" s="72"/>
      <c r="N142" s="73">
        <f t="shared" si="1"/>
        <v>0</v>
      </c>
      <c r="O142" s="73">
        <f>IF(K142&gt;='V+G Rechnung'!$C$6,N142/(K142-F142+1),0)</f>
        <v>0</v>
      </c>
      <c r="P142" s="59" t="b">
        <v>0</v>
      </c>
      <c r="Q142" s="58" t="str">
        <f>IF((P142=FALSE),"",IF(G142="Spindel",Parameter!$B$58,Parameter!$B$59))</f>
        <v/>
      </c>
      <c r="R142" s="58"/>
      <c r="S142" s="58">
        <f t="shared" si="2"/>
        <v>0</v>
      </c>
      <c r="T142" s="71" t="str">
        <f>IF(B142="","",IF(S142&gt;='V+G Rechnung'!$C$6,S142-'V+G Rechnung'!$C$6+1,""))</f>
        <v/>
      </c>
      <c r="U142" s="73">
        <f>IF((P142=FALSE),0,IF(G142="Spindel",Parameter!$C$58/10000*E142,Parameter!$C$59/10000*E142))</f>
        <v>0</v>
      </c>
      <c r="V142" s="74"/>
      <c r="W142" s="75">
        <f>IF(S142&gt;='V+G Rechnung'!$C$6,IF(OR(V142&gt;0,U142=""),V142/(S142-F142+1),U142/(S142-F142+1)),0)</f>
        <v>0</v>
      </c>
      <c r="X142" s="59" t="b">
        <v>0</v>
      </c>
      <c r="Y142" s="76"/>
      <c r="Z142" s="58" t="str">
        <f>IF(OR(X142=FALSE),"",IF(G142="Spindel",Parameter!$B$56,Parameter!$B$57))</f>
        <v/>
      </c>
      <c r="AA142" s="58"/>
      <c r="AB142" s="58">
        <f t="shared" si="3"/>
        <v>0</v>
      </c>
      <c r="AC142" s="71" t="str">
        <f>IF(X142=FALSE,"",IF(AB142&gt;='V+G Rechnung'!$C$6,AB142-'V+G Rechnung'!$C$6+1,""))</f>
        <v/>
      </c>
      <c r="AD142" s="73">
        <f>IF((X142=FALSE),0,IF(G142="Spindel",Parameter!$C$56/10000*E142,Parameter!$C$57/10000*E142))</f>
        <v>0</v>
      </c>
      <c r="AE142" s="74"/>
      <c r="AF142" s="73">
        <f>IF(AB142&gt;='V+G Rechnung'!$C$6,IF(AE142&gt;0,AE142/(AB142-Y142+1),AD142/(AB142-Y142+1)),0)</f>
        <v>0</v>
      </c>
      <c r="AG142" s="59" t="b">
        <v>0</v>
      </c>
      <c r="AH142" s="76"/>
      <c r="AI142" s="58" t="str">
        <f>IF((AG142=FALSE),"",Parameter!$B$54)</f>
        <v/>
      </c>
      <c r="AJ142" s="58"/>
      <c r="AK142" s="58">
        <f t="shared" si="4"/>
        <v>0</v>
      </c>
      <c r="AL142" s="71" t="str">
        <f>IF(AG142=FALSE,"",IF(AK142&gt;='V+G Rechnung'!$C$6,AK142-'V+G Rechnung'!$C$6+1,""))</f>
        <v/>
      </c>
      <c r="AM142" s="73">
        <f>IF((AG142=FALSE),0,Parameter!$C$54/10000*E142)</f>
        <v>0</v>
      </c>
      <c r="AN142" s="74"/>
      <c r="AO142" s="73">
        <f>IF(AK142&gt;='V+G Rechnung'!$C$6,IF(AN142&gt;0,AN142/(AK142-AH142+1),AM142/(AK142-AH142+1)),0)</f>
        <v>0</v>
      </c>
      <c r="AP142" s="59" t="b">
        <v>0</v>
      </c>
      <c r="AQ142" s="58"/>
      <c r="AR142" s="58" t="str">
        <f>IF((AP142=FALSE),"",Parameter!$B$55)</f>
        <v/>
      </c>
      <c r="AS142" s="58"/>
      <c r="AT142" s="58">
        <f t="shared" si="5"/>
        <v>0</v>
      </c>
      <c r="AU142" s="71" t="str">
        <f>IF(AP142=FALSE,"",IF(AT142&gt;='V+G Rechnung'!$C$6,AT142-'V+G Rechnung'!$C$6+1,""))</f>
        <v/>
      </c>
      <c r="AV142" s="73">
        <f>IF((AP142=FALSE),0,Parameter!$C$55/10000*E142)</f>
        <v>0</v>
      </c>
      <c r="AW142" s="74"/>
      <c r="AX142" s="75">
        <f>IF(AT142&gt;='V+G Rechnung'!$C$6,IF(AW142&gt;0,AW142/(AT142-AQ142+1),AV142/(AT142-AQ142+1)),0)</f>
        <v>0</v>
      </c>
    </row>
    <row r="143" spans="1:50" ht="13.5" customHeight="1">
      <c r="A143" s="58" t="str">
        <f t="shared" si="6"/>
        <v/>
      </c>
      <c r="B143" s="8"/>
      <c r="C143" s="8"/>
      <c r="D143" s="77"/>
      <c r="E143" s="70"/>
      <c r="F143" s="58"/>
      <c r="G143" s="58"/>
      <c r="H143" s="70"/>
      <c r="I143" s="59" t="str">
        <f>IF(OR(B143="",G143=""),"",IF(G143="Spindel",Parameter!$B$58,Parameter!$B$59))</f>
        <v/>
      </c>
      <c r="J143" s="58"/>
      <c r="K143" s="58">
        <f t="shared" si="0"/>
        <v>0</v>
      </c>
      <c r="L143" s="71" t="str">
        <f>IF(B143="","",IF(K143&gt;='V+G Rechnung'!$C$6,K143-'V+G Rechnung'!$C$6+1,""))</f>
        <v/>
      </c>
      <c r="M143" s="72"/>
      <c r="N143" s="73">
        <f t="shared" si="1"/>
        <v>0</v>
      </c>
      <c r="O143" s="73">
        <f>IF(K143&gt;='V+G Rechnung'!$C$6,N143/(K143-F143+1),0)</f>
        <v>0</v>
      </c>
      <c r="P143" s="59" t="b">
        <v>0</v>
      </c>
      <c r="Q143" s="58" t="str">
        <f>IF((P143=FALSE),"",IF(G143="Spindel",Parameter!$B$58,Parameter!$B$59))</f>
        <v/>
      </c>
      <c r="R143" s="58"/>
      <c r="S143" s="58">
        <f t="shared" si="2"/>
        <v>0</v>
      </c>
      <c r="T143" s="71" t="str">
        <f>IF(B143="","",IF(S143&gt;='V+G Rechnung'!$C$6,S143-'V+G Rechnung'!$C$6+1,""))</f>
        <v/>
      </c>
      <c r="U143" s="73">
        <f>IF((P143=FALSE),0,IF(G143="Spindel",Parameter!$C$58/10000*E143,Parameter!$C$59/10000*E143))</f>
        <v>0</v>
      </c>
      <c r="V143" s="74"/>
      <c r="W143" s="75">
        <f>IF(S143&gt;='V+G Rechnung'!$C$6,IF(OR(V143&gt;0,U143=""),V143/(S143-F143+1),U143/(S143-F143+1)),0)</f>
        <v>0</v>
      </c>
      <c r="X143" s="59" t="b">
        <v>0</v>
      </c>
      <c r="Y143" s="76"/>
      <c r="Z143" s="58" t="str">
        <f>IF(OR(X143=FALSE),"",IF(G143="Spindel",Parameter!$B$56,Parameter!$B$57))</f>
        <v/>
      </c>
      <c r="AA143" s="58"/>
      <c r="AB143" s="58">
        <f t="shared" si="3"/>
        <v>0</v>
      </c>
      <c r="AC143" s="71" t="str">
        <f>IF(X143=FALSE,"",IF(AB143&gt;='V+G Rechnung'!$C$6,AB143-'V+G Rechnung'!$C$6+1,""))</f>
        <v/>
      </c>
      <c r="AD143" s="73">
        <f>IF((X143=FALSE),0,IF(G143="Spindel",Parameter!$C$56/10000*E143,Parameter!$C$57/10000*E143))</f>
        <v>0</v>
      </c>
      <c r="AE143" s="74"/>
      <c r="AF143" s="73">
        <f>IF(AB143&gt;='V+G Rechnung'!$C$6,IF(AE143&gt;0,AE143/(AB143-Y143+1),AD143/(AB143-Y143+1)),0)</f>
        <v>0</v>
      </c>
      <c r="AG143" s="59" t="b">
        <v>0</v>
      </c>
      <c r="AH143" s="76"/>
      <c r="AI143" s="58" t="str">
        <f>IF((AG143=FALSE),"",Parameter!$B$54)</f>
        <v/>
      </c>
      <c r="AJ143" s="58"/>
      <c r="AK143" s="58">
        <f t="shared" si="4"/>
        <v>0</v>
      </c>
      <c r="AL143" s="71" t="str">
        <f>IF(AG143=FALSE,"",IF(AK143&gt;='V+G Rechnung'!$C$6,AK143-'V+G Rechnung'!$C$6+1,""))</f>
        <v/>
      </c>
      <c r="AM143" s="73">
        <f>IF((AG143=FALSE),0,Parameter!$C$54/10000*E143)</f>
        <v>0</v>
      </c>
      <c r="AN143" s="74"/>
      <c r="AO143" s="73">
        <f>IF(AK143&gt;='V+G Rechnung'!$C$6,IF(AN143&gt;0,AN143/(AK143-AH143+1),AM143/(AK143-AH143+1)),0)</f>
        <v>0</v>
      </c>
      <c r="AP143" s="59" t="b">
        <v>0</v>
      </c>
      <c r="AQ143" s="58"/>
      <c r="AR143" s="58" t="str">
        <f>IF((AP143=FALSE),"",Parameter!$B$55)</f>
        <v/>
      </c>
      <c r="AS143" s="58"/>
      <c r="AT143" s="58">
        <f t="shared" si="5"/>
        <v>0</v>
      </c>
      <c r="AU143" s="71" t="str">
        <f>IF(AP143=FALSE,"",IF(AT143&gt;='V+G Rechnung'!$C$6,AT143-'V+G Rechnung'!$C$6+1,""))</f>
        <v/>
      </c>
      <c r="AV143" s="73">
        <f>IF((AP143=FALSE),0,Parameter!$C$55/10000*E143)</f>
        <v>0</v>
      </c>
      <c r="AW143" s="74"/>
      <c r="AX143" s="75">
        <f>IF(AT143&gt;='V+G Rechnung'!$C$6,IF(AW143&gt;0,AW143/(AT143-AQ143+1),AV143/(AT143-AQ143+1)),0)</f>
        <v>0</v>
      </c>
    </row>
    <row r="144" spans="1:50" ht="13.5" customHeight="1">
      <c r="A144" s="58" t="str">
        <f t="shared" si="6"/>
        <v/>
      </c>
      <c r="B144" s="8"/>
      <c r="C144" s="8"/>
      <c r="D144" s="77"/>
      <c r="E144" s="70"/>
      <c r="F144" s="58"/>
      <c r="G144" s="58"/>
      <c r="H144" s="70"/>
      <c r="I144" s="59" t="str">
        <f>IF(OR(B144="",G144=""),"",IF(G144="Spindel",Parameter!$B$58,Parameter!$B$59))</f>
        <v/>
      </c>
      <c r="J144" s="58"/>
      <c r="K144" s="58">
        <f t="shared" si="0"/>
        <v>0</v>
      </c>
      <c r="L144" s="71" t="str">
        <f>IF(B144="","",IF(K144&gt;='V+G Rechnung'!$C$6,K144-'V+G Rechnung'!$C$6+1,""))</f>
        <v/>
      </c>
      <c r="M144" s="72"/>
      <c r="N144" s="73">
        <f t="shared" si="1"/>
        <v>0</v>
      </c>
      <c r="O144" s="73">
        <f>IF(K144&gt;='V+G Rechnung'!$C$6,N144/(K144-F144+1),0)</f>
        <v>0</v>
      </c>
      <c r="P144" s="59" t="b">
        <v>0</v>
      </c>
      <c r="Q144" s="58" t="str">
        <f>IF((P144=FALSE),"",IF(G144="Spindel",Parameter!$B$58,Parameter!$B$59))</f>
        <v/>
      </c>
      <c r="R144" s="58"/>
      <c r="S144" s="58">
        <f t="shared" si="2"/>
        <v>0</v>
      </c>
      <c r="T144" s="71" t="str">
        <f>IF(B144="","",IF(S144&gt;='V+G Rechnung'!$C$6,S144-'V+G Rechnung'!$C$6+1,""))</f>
        <v/>
      </c>
      <c r="U144" s="73">
        <f>IF((P144=FALSE),0,IF(G144="Spindel",Parameter!$C$58/10000*E144,Parameter!$C$59/10000*E144))</f>
        <v>0</v>
      </c>
      <c r="V144" s="74"/>
      <c r="W144" s="75">
        <f>IF(S144&gt;='V+G Rechnung'!$C$6,IF(OR(V144&gt;0,U144=""),V144/(S144-F144+1),U144/(S144-F144+1)),0)</f>
        <v>0</v>
      </c>
      <c r="X144" s="59" t="b">
        <v>0</v>
      </c>
      <c r="Y144" s="76"/>
      <c r="Z144" s="58" t="str">
        <f>IF(OR(X144=FALSE),"",IF(G144="Spindel",Parameter!$B$56,Parameter!$B$57))</f>
        <v/>
      </c>
      <c r="AA144" s="58"/>
      <c r="AB144" s="58">
        <f t="shared" si="3"/>
        <v>0</v>
      </c>
      <c r="AC144" s="71" t="str">
        <f>IF(X144=FALSE,"",IF(AB144&gt;='V+G Rechnung'!$C$6,AB144-'V+G Rechnung'!$C$6+1,""))</f>
        <v/>
      </c>
      <c r="AD144" s="73">
        <f>IF((X144=FALSE),0,IF(G144="Spindel",Parameter!$C$56/10000*E144,Parameter!$C$57/10000*E144))</f>
        <v>0</v>
      </c>
      <c r="AE144" s="74"/>
      <c r="AF144" s="73">
        <f>IF(AB144&gt;='V+G Rechnung'!$C$6,IF(AE144&gt;0,AE144/(AB144-Y144+1),AD144/(AB144-Y144+1)),0)</f>
        <v>0</v>
      </c>
      <c r="AG144" s="59" t="b">
        <v>0</v>
      </c>
      <c r="AH144" s="76"/>
      <c r="AI144" s="58" t="str">
        <f>IF((AG144=FALSE),"",Parameter!$B$54)</f>
        <v/>
      </c>
      <c r="AJ144" s="58"/>
      <c r="AK144" s="58">
        <f t="shared" si="4"/>
        <v>0</v>
      </c>
      <c r="AL144" s="71" t="str">
        <f>IF(AG144=FALSE,"",IF(AK144&gt;='V+G Rechnung'!$C$6,AK144-'V+G Rechnung'!$C$6+1,""))</f>
        <v/>
      </c>
      <c r="AM144" s="73">
        <f>IF((AG144=FALSE),0,Parameter!$C$54/10000*E144)</f>
        <v>0</v>
      </c>
      <c r="AN144" s="74"/>
      <c r="AO144" s="73">
        <f>IF(AK144&gt;='V+G Rechnung'!$C$6,IF(AN144&gt;0,AN144/(AK144-AH144+1),AM144/(AK144-AH144+1)),0)</f>
        <v>0</v>
      </c>
      <c r="AP144" s="59" t="b">
        <v>0</v>
      </c>
      <c r="AQ144" s="58"/>
      <c r="AR144" s="58" t="str">
        <f>IF((AP144=FALSE),"",Parameter!$B$55)</f>
        <v/>
      </c>
      <c r="AS144" s="58"/>
      <c r="AT144" s="58">
        <f t="shared" si="5"/>
        <v>0</v>
      </c>
      <c r="AU144" s="71" t="str">
        <f>IF(AP144=FALSE,"",IF(AT144&gt;='V+G Rechnung'!$C$6,AT144-'V+G Rechnung'!$C$6+1,""))</f>
        <v/>
      </c>
      <c r="AV144" s="73">
        <f>IF((AP144=FALSE),0,Parameter!$C$55/10000*E144)</f>
        <v>0</v>
      </c>
      <c r="AW144" s="74"/>
      <c r="AX144" s="75">
        <f>IF(AT144&gt;='V+G Rechnung'!$C$6,IF(AW144&gt;0,AW144/(AT144-AQ144+1),AV144/(AT144-AQ144+1)),0)</f>
        <v>0</v>
      </c>
    </row>
    <row r="145" spans="1:50" ht="13.5" customHeight="1">
      <c r="A145" s="58" t="str">
        <f t="shared" si="6"/>
        <v/>
      </c>
      <c r="B145" s="8"/>
      <c r="C145" s="8"/>
      <c r="D145" s="77"/>
      <c r="E145" s="70"/>
      <c r="F145" s="58"/>
      <c r="G145" s="58"/>
      <c r="H145" s="70"/>
      <c r="I145" s="59" t="str">
        <f>IF(OR(B145="",G145=""),"",IF(G145="Spindel",Parameter!$B$58,Parameter!$B$59))</f>
        <v/>
      </c>
      <c r="J145" s="58"/>
      <c r="K145" s="58">
        <f t="shared" si="0"/>
        <v>0</v>
      </c>
      <c r="L145" s="71" t="str">
        <f>IF(B145="","",IF(K145&gt;='V+G Rechnung'!$C$6,K145-'V+G Rechnung'!$C$6+1,""))</f>
        <v/>
      </c>
      <c r="M145" s="72"/>
      <c r="N145" s="73">
        <f t="shared" si="1"/>
        <v>0</v>
      </c>
      <c r="O145" s="73">
        <f>IF(K145&gt;='V+G Rechnung'!$C$6,N145/(K145-F145+1),0)</f>
        <v>0</v>
      </c>
      <c r="P145" s="59" t="b">
        <v>0</v>
      </c>
      <c r="Q145" s="58" t="str">
        <f>IF((P145=FALSE),"",IF(G145="Spindel",Parameter!$B$58,Parameter!$B$59))</f>
        <v/>
      </c>
      <c r="R145" s="58"/>
      <c r="S145" s="58">
        <f t="shared" si="2"/>
        <v>0</v>
      </c>
      <c r="T145" s="71" t="str">
        <f>IF(B145="","",IF(S145&gt;='V+G Rechnung'!$C$6,S145-'V+G Rechnung'!$C$6+1,""))</f>
        <v/>
      </c>
      <c r="U145" s="73">
        <f>IF((P145=FALSE),0,IF(G145="Spindel",Parameter!$C$58/10000*E145,Parameter!$C$59/10000*E145))</f>
        <v>0</v>
      </c>
      <c r="V145" s="74"/>
      <c r="W145" s="75">
        <f>IF(S145&gt;='V+G Rechnung'!$C$6,IF(OR(V145&gt;0,U145=""),V145/(S145-F145+1),U145/(S145-F145+1)),0)</f>
        <v>0</v>
      </c>
      <c r="X145" s="59" t="b">
        <v>0</v>
      </c>
      <c r="Y145" s="76"/>
      <c r="Z145" s="58" t="str">
        <f>IF(OR(X145=FALSE),"",IF(G145="Spindel",Parameter!$B$56,Parameter!$B$57))</f>
        <v/>
      </c>
      <c r="AA145" s="58"/>
      <c r="AB145" s="58">
        <f t="shared" si="3"/>
        <v>0</v>
      </c>
      <c r="AC145" s="71" t="str">
        <f>IF(X145=FALSE,"",IF(AB145&gt;='V+G Rechnung'!$C$6,AB145-'V+G Rechnung'!$C$6+1,""))</f>
        <v/>
      </c>
      <c r="AD145" s="73">
        <f>IF((X145=FALSE),0,IF(G145="Spindel",Parameter!$C$56/10000*E145,Parameter!$C$57/10000*E145))</f>
        <v>0</v>
      </c>
      <c r="AE145" s="74"/>
      <c r="AF145" s="73">
        <f>IF(AB145&gt;='V+G Rechnung'!$C$6,IF(AE145&gt;0,AE145/(AB145-Y145+1),AD145/(AB145-Y145+1)),0)</f>
        <v>0</v>
      </c>
      <c r="AG145" s="59" t="b">
        <v>0</v>
      </c>
      <c r="AH145" s="76"/>
      <c r="AI145" s="58" t="str">
        <f>IF((AG145=FALSE),"",Parameter!$B$54)</f>
        <v/>
      </c>
      <c r="AJ145" s="58"/>
      <c r="AK145" s="58">
        <f t="shared" si="4"/>
        <v>0</v>
      </c>
      <c r="AL145" s="71" t="str">
        <f>IF(AG145=FALSE,"",IF(AK145&gt;='V+G Rechnung'!$C$6,AK145-'V+G Rechnung'!$C$6+1,""))</f>
        <v/>
      </c>
      <c r="AM145" s="73">
        <f>IF((AG145=FALSE),0,Parameter!$C$54/10000*E145)</f>
        <v>0</v>
      </c>
      <c r="AN145" s="74"/>
      <c r="AO145" s="73">
        <f>IF(AK145&gt;='V+G Rechnung'!$C$6,IF(AN145&gt;0,AN145/(AK145-AH145+1),AM145/(AK145-AH145+1)),0)</f>
        <v>0</v>
      </c>
      <c r="AP145" s="59" t="b">
        <v>0</v>
      </c>
      <c r="AQ145" s="58"/>
      <c r="AR145" s="58" t="str">
        <f>IF((AP145=FALSE),"",Parameter!$B$55)</f>
        <v/>
      </c>
      <c r="AS145" s="58"/>
      <c r="AT145" s="58">
        <f t="shared" si="5"/>
        <v>0</v>
      </c>
      <c r="AU145" s="71" t="str">
        <f>IF(AP145=FALSE,"",IF(AT145&gt;='V+G Rechnung'!$C$6,AT145-'V+G Rechnung'!$C$6+1,""))</f>
        <v/>
      </c>
      <c r="AV145" s="73">
        <f>IF((AP145=FALSE),0,Parameter!$C$55/10000*E145)</f>
        <v>0</v>
      </c>
      <c r="AW145" s="74"/>
      <c r="AX145" s="75">
        <f>IF(AT145&gt;='V+G Rechnung'!$C$6,IF(AW145&gt;0,AW145/(AT145-AQ145+1),AV145/(AT145-AQ145+1)),0)</f>
        <v>0</v>
      </c>
    </row>
    <row r="146" spans="1:50" ht="13.5" customHeight="1">
      <c r="A146" s="58" t="str">
        <f t="shared" si="6"/>
        <v/>
      </c>
      <c r="B146" s="8"/>
      <c r="C146" s="8"/>
      <c r="D146" s="77"/>
      <c r="E146" s="70"/>
      <c r="F146" s="58"/>
      <c r="G146" s="58"/>
      <c r="H146" s="70"/>
      <c r="I146" s="59" t="str">
        <f>IF(OR(B146="",G146=""),"",IF(G146="Spindel",Parameter!$B$58,Parameter!$B$59))</f>
        <v/>
      </c>
      <c r="J146" s="58"/>
      <c r="K146" s="58">
        <f t="shared" si="0"/>
        <v>0</v>
      </c>
      <c r="L146" s="71" t="str">
        <f>IF(B146="","",IF(K146&gt;='V+G Rechnung'!$C$6,K146-'V+G Rechnung'!$C$6+1,""))</f>
        <v/>
      </c>
      <c r="M146" s="72"/>
      <c r="N146" s="73">
        <f t="shared" si="1"/>
        <v>0</v>
      </c>
      <c r="O146" s="73">
        <f>IF(K146&gt;='V+G Rechnung'!$C$6,N146/(K146-F146+1),0)</f>
        <v>0</v>
      </c>
      <c r="P146" s="59" t="b">
        <v>0</v>
      </c>
      <c r="Q146" s="58" t="str">
        <f>IF((P146=FALSE),"",IF(G146="Spindel",Parameter!$B$58,Parameter!$B$59))</f>
        <v/>
      </c>
      <c r="R146" s="58"/>
      <c r="S146" s="58">
        <f t="shared" si="2"/>
        <v>0</v>
      </c>
      <c r="T146" s="71" t="str">
        <f>IF(B146="","",IF(S146&gt;='V+G Rechnung'!$C$6,S146-'V+G Rechnung'!$C$6+1,""))</f>
        <v/>
      </c>
      <c r="U146" s="73">
        <f>IF((P146=FALSE),0,IF(G146="Spindel",Parameter!$C$58/10000*E146,Parameter!$C$59/10000*E146))</f>
        <v>0</v>
      </c>
      <c r="V146" s="74"/>
      <c r="W146" s="75">
        <f>IF(S146&gt;='V+G Rechnung'!$C$6,IF(OR(V146&gt;0,U146=""),V146/(S146-F146+1),U146/(S146-F146+1)),0)</f>
        <v>0</v>
      </c>
      <c r="X146" s="59" t="b">
        <v>0</v>
      </c>
      <c r="Y146" s="76"/>
      <c r="Z146" s="58" t="str">
        <f>IF(OR(X146=FALSE),"",IF(G146="Spindel",Parameter!$B$56,Parameter!$B$57))</f>
        <v/>
      </c>
      <c r="AA146" s="58"/>
      <c r="AB146" s="58">
        <f t="shared" si="3"/>
        <v>0</v>
      </c>
      <c r="AC146" s="71" t="str">
        <f>IF(X146=FALSE,"",IF(AB146&gt;='V+G Rechnung'!$C$6,AB146-'V+G Rechnung'!$C$6+1,""))</f>
        <v/>
      </c>
      <c r="AD146" s="73">
        <f>IF((X146=FALSE),0,IF(G146="Spindel",Parameter!$C$56/10000*E146,Parameter!$C$57/10000*E146))</f>
        <v>0</v>
      </c>
      <c r="AE146" s="74"/>
      <c r="AF146" s="73">
        <f>IF(AB146&gt;='V+G Rechnung'!$C$6,IF(AE146&gt;0,AE146/(AB146-Y146+1),AD146/(AB146-Y146+1)),0)</f>
        <v>0</v>
      </c>
      <c r="AG146" s="59" t="b">
        <v>0</v>
      </c>
      <c r="AH146" s="76"/>
      <c r="AI146" s="58" t="str">
        <f>IF((AG146=FALSE),"",Parameter!$B$54)</f>
        <v/>
      </c>
      <c r="AJ146" s="58"/>
      <c r="AK146" s="58">
        <f t="shared" si="4"/>
        <v>0</v>
      </c>
      <c r="AL146" s="71" t="str">
        <f>IF(AG146=FALSE,"",IF(AK146&gt;='V+G Rechnung'!$C$6,AK146-'V+G Rechnung'!$C$6+1,""))</f>
        <v/>
      </c>
      <c r="AM146" s="73">
        <f>IF((AG146=FALSE),0,Parameter!$C$54/10000*E146)</f>
        <v>0</v>
      </c>
      <c r="AN146" s="74"/>
      <c r="AO146" s="73">
        <f>IF(AK146&gt;='V+G Rechnung'!$C$6,IF(AN146&gt;0,AN146/(AK146-AH146+1),AM146/(AK146-AH146+1)),0)</f>
        <v>0</v>
      </c>
      <c r="AP146" s="59" t="b">
        <v>0</v>
      </c>
      <c r="AQ146" s="58"/>
      <c r="AR146" s="58" t="str">
        <f>IF((AP146=FALSE),"",Parameter!$B$55)</f>
        <v/>
      </c>
      <c r="AS146" s="58"/>
      <c r="AT146" s="58">
        <f t="shared" si="5"/>
        <v>0</v>
      </c>
      <c r="AU146" s="71" t="str">
        <f>IF(AP146=FALSE,"",IF(AT146&gt;='V+G Rechnung'!$C$6,AT146-'V+G Rechnung'!$C$6+1,""))</f>
        <v/>
      </c>
      <c r="AV146" s="73">
        <f>IF((AP146=FALSE),0,Parameter!$C$55/10000*E146)</f>
        <v>0</v>
      </c>
      <c r="AW146" s="74"/>
      <c r="AX146" s="75">
        <f>IF(AT146&gt;='V+G Rechnung'!$C$6,IF(AW146&gt;0,AW146/(AT146-AQ146+1),AV146/(AT146-AQ146+1)),0)</f>
        <v>0</v>
      </c>
    </row>
    <row r="147" spans="1:50" ht="13.5" customHeight="1">
      <c r="A147" s="58" t="str">
        <f t="shared" si="6"/>
        <v/>
      </c>
      <c r="B147" s="8"/>
      <c r="C147" s="8"/>
      <c r="D147" s="77"/>
      <c r="E147" s="70"/>
      <c r="F147" s="58"/>
      <c r="G147" s="58"/>
      <c r="H147" s="70"/>
      <c r="I147" s="59" t="str">
        <f>IF(OR(B147="",G147=""),"",IF(G147="Spindel",Parameter!$B$58,Parameter!$B$59))</f>
        <v/>
      </c>
      <c r="J147" s="58"/>
      <c r="K147" s="58">
        <f t="shared" si="0"/>
        <v>0</v>
      </c>
      <c r="L147" s="71" t="str">
        <f>IF(B147="","",IF(K147&gt;='V+G Rechnung'!$C$6,K147-'V+G Rechnung'!$C$6+1,""))</f>
        <v/>
      </c>
      <c r="M147" s="72"/>
      <c r="N147" s="73">
        <f t="shared" si="1"/>
        <v>0</v>
      </c>
      <c r="O147" s="73">
        <f>IF(K147&gt;='V+G Rechnung'!$C$6,N147/(K147-F147+1),0)</f>
        <v>0</v>
      </c>
      <c r="P147" s="59" t="b">
        <v>0</v>
      </c>
      <c r="Q147" s="58" t="str">
        <f>IF((P147=FALSE),"",IF(G147="Spindel",Parameter!$B$58,Parameter!$B$59))</f>
        <v/>
      </c>
      <c r="R147" s="58"/>
      <c r="S147" s="58">
        <f t="shared" si="2"/>
        <v>0</v>
      </c>
      <c r="T147" s="71" t="str">
        <f>IF(B147="","",IF(S147&gt;='V+G Rechnung'!$C$6,S147-'V+G Rechnung'!$C$6+1,""))</f>
        <v/>
      </c>
      <c r="U147" s="73">
        <f>IF((P147=FALSE),0,IF(G147="Spindel",Parameter!$C$58/10000*E147,Parameter!$C$59/10000*E147))</f>
        <v>0</v>
      </c>
      <c r="V147" s="74"/>
      <c r="W147" s="75">
        <f>IF(S147&gt;='V+G Rechnung'!$C$6,IF(OR(V147&gt;0,U147=""),V147/(S147-F147+1),U147/(S147-F147+1)),0)</f>
        <v>0</v>
      </c>
      <c r="X147" s="59" t="b">
        <v>0</v>
      </c>
      <c r="Y147" s="76"/>
      <c r="Z147" s="58" t="str">
        <f>IF(OR(X147=FALSE),"",IF(G147="Spindel",Parameter!$B$56,Parameter!$B$57))</f>
        <v/>
      </c>
      <c r="AA147" s="58"/>
      <c r="AB147" s="58">
        <f t="shared" si="3"/>
        <v>0</v>
      </c>
      <c r="AC147" s="71" t="str">
        <f>IF(X147=FALSE,"",IF(AB147&gt;='V+G Rechnung'!$C$6,AB147-'V+G Rechnung'!$C$6+1,""))</f>
        <v/>
      </c>
      <c r="AD147" s="73">
        <f>IF((X147=FALSE),0,IF(G147="Spindel",Parameter!$C$56/10000*E147,Parameter!$C$57/10000*E147))</f>
        <v>0</v>
      </c>
      <c r="AE147" s="74"/>
      <c r="AF147" s="73">
        <f>IF(AB147&gt;='V+G Rechnung'!$C$6,IF(AE147&gt;0,AE147/(AB147-Y147+1),AD147/(AB147-Y147+1)),0)</f>
        <v>0</v>
      </c>
      <c r="AG147" s="59" t="b">
        <v>0</v>
      </c>
      <c r="AH147" s="76"/>
      <c r="AI147" s="58" t="str">
        <f>IF((AG147=FALSE),"",Parameter!$B$54)</f>
        <v/>
      </c>
      <c r="AJ147" s="58"/>
      <c r="AK147" s="58">
        <f t="shared" si="4"/>
        <v>0</v>
      </c>
      <c r="AL147" s="71" t="str">
        <f>IF(AG147=FALSE,"",IF(AK147&gt;='V+G Rechnung'!$C$6,AK147-'V+G Rechnung'!$C$6+1,""))</f>
        <v/>
      </c>
      <c r="AM147" s="73">
        <f>IF((AG147=FALSE),0,Parameter!$C$54/10000*E147)</f>
        <v>0</v>
      </c>
      <c r="AN147" s="74"/>
      <c r="AO147" s="73">
        <f>IF(AK147&gt;='V+G Rechnung'!$C$6,IF(AN147&gt;0,AN147/(AK147-AH147+1),AM147/(AK147-AH147+1)),0)</f>
        <v>0</v>
      </c>
      <c r="AP147" s="59" t="b">
        <v>0</v>
      </c>
      <c r="AQ147" s="58"/>
      <c r="AR147" s="58" t="str">
        <f>IF((AP147=FALSE),"",Parameter!$B$55)</f>
        <v/>
      </c>
      <c r="AS147" s="58"/>
      <c r="AT147" s="58">
        <f t="shared" si="5"/>
        <v>0</v>
      </c>
      <c r="AU147" s="71" t="str">
        <f>IF(AP147=FALSE,"",IF(AT147&gt;='V+G Rechnung'!$C$6,AT147-'V+G Rechnung'!$C$6+1,""))</f>
        <v/>
      </c>
      <c r="AV147" s="73">
        <f>IF((AP147=FALSE),0,Parameter!$C$55/10000*E147)</f>
        <v>0</v>
      </c>
      <c r="AW147" s="74"/>
      <c r="AX147" s="75">
        <f>IF(AT147&gt;='V+G Rechnung'!$C$6,IF(AW147&gt;0,AW147/(AT147-AQ147+1),AV147/(AT147-AQ147+1)),0)</f>
        <v>0</v>
      </c>
    </row>
    <row r="148" spans="1:50" ht="13.5" customHeight="1">
      <c r="A148" s="58" t="str">
        <f t="shared" si="6"/>
        <v/>
      </c>
      <c r="B148" s="8"/>
      <c r="C148" s="8"/>
      <c r="D148" s="77"/>
      <c r="E148" s="70"/>
      <c r="F148" s="58"/>
      <c r="G148" s="58"/>
      <c r="H148" s="70"/>
      <c r="I148" s="59" t="str">
        <f>IF(OR(B148="",G148=""),"",IF(G148="Spindel",Parameter!$B$58,Parameter!$B$59))</f>
        <v/>
      </c>
      <c r="J148" s="58"/>
      <c r="K148" s="58">
        <f t="shared" si="0"/>
        <v>0</v>
      </c>
      <c r="L148" s="71" t="str">
        <f>IF(B148="","",IF(K148&gt;='V+G Rechnung'!$C$6,K148-'V+G Rechnung'!$C$6+1,""))</f>
        <v/>
      </c>
      <c r="M148" s="72"/>
      <c r="N148" s="73">
        <f t="shared" si="1"/>
        <v>0</v>
      </c>
      <c r="O148" s="73">
        <f>IF(K148&gt;='V+G Rechnung'!$C$6,N148/(K148-F148+1),0)</f>
        <v>0</v>
      </c>
      <c r="P148" s="59" t="b">
        <v>0</v>
      </c>
      <c r="Q148" s="58" t="str">
        <f>IF((P148=FALSE),"",IF(G148="Spindel",Parameter!$B$58,Parameter!$B$59))</f>
        <v/>
      </c>
      <c r="R148" s="58"/>
      <c r="S148" s="58">
        <f t="shared" si="2"/>
        <v>0</v>
      </c>
      <c r="T148" s="71" t="str">
        <f>IF(B148="","",IF(S148&gt;='V+G Rechnung'!$C$6,S148-'V+G Rechnung'!$C$6+1,""))</f>
        <v/>
      </c>
      <c r="U148" s="73">
        <f>IF((P148=FALSE),0,IF(G148="Spindel",Parameter!$C$58/10000*E148,Parameter!$C$59/10000*E148))</f>
        <v>0</v>
      </c>
      <c r="V148" s="74"/>
      <c r="W148" s="75">
        <f>IF(S148&gt;='V+G Rechnung'!$C$6,IF(OR(V148&gt;0,U148=""),V148/(S148-F148+1),U148/(S148-F148+1)),0)</f>
        <v>0</v>
      </c>
      <c r="X148" s="59" t="b">
        <v>0</v>
      </c>
      <c r="Y148" s="76"/>
      <c r="Z148" s="58" t="str">
        <f>IF(OR(X148=FALSE),"",IF(G148="Spindel",Parameter!$B$56,Parameter!$B$57))</f>
        <v/>
      </c>
      <c r="AA148" s="58"/>
      <c r="AB148" s="58">
        <f t="shared" si="3"/>
        <v>0</v>
      </c>
      <c r="AC148" s="71" t="str">
        <f>IF(X148=FALSE,"",IF(AB148&gt;='V+G Rechnung'!$C$6,AB148-'V+G Rechnung'!$C$6+1,""))</f>
        <v/>
      </c>
      <c r="AD148" s="73">
        <f>IF((X148=FALSE),0,IF(G148="Spindel",Parameter!$C$56/10000*E148,Parameter!$C$57/10000*E148))</f>
        <v>0</v>
      </c>
      <c r="AE148" s="74"/>
      <c r="AF148" s="73">
        <f>IF(AB148&gt;='V+G Rechnung'!$C$6,IF(AE148&gt;0,AE148/(AB148-Y148+1),AD148/(AB148-Y148+1)),0)</f>
        <v>0</v>
      </c>
      <c r="AG148" s="59" t="b">
        <v>0</v>
      </c>
      <c r="AH148" s="76"/>
      <c r="AI148" s="58" t="str">
        <f>IF((AG148=FALSE),"",Parameter!$B$54)</f>
        <v/>
      </c>
      <c r="AJ148" s="58"/>
      <c r="AK148" s="58">
        <f t="shared" si="4"/>
        <v>0</v>
      </c>
      <c r="AL148" s="71" t="str">
        <f>IF(AG148=FALSE,"",IF(AK148&gt;='V+G Rechnung'!$C$6,AK148-'V+G Rechnung'!$C$6+1,""))</f>
        <v/>
      </c>
      <c r="AM148" s="73">
        <f>IF((AG148=FALSE),0,Parameter!$C$54/10000*E148)</f>
        <v>0</v>
      </c>
      <c r="AN148" s="74"/>
      <c r="AO148" s="73">
        <f>IF(AK148&gt;='V+G Rechnung'!$C$6,IF(AN148&gt;0,AN148/(AK148-AH148+1),AM148/(AK148-AH148+1)),0)</f>
        <v>0</v>
      </c>
      <c r="AP148" s="59" t="b">
        <v>0</v>
      </c>
      <c r="AQ148" s="58"/>
      <c r="AR148" s="58" t="str">
        <f>IF((AP148=FALSE),"",Parameter!$B$55)</f>
        <v/>
      </c>
      <c r="AS148" s="58"/>
      <c r="AT148" s="58">
        <f t="shared" si="5"/>
        <v>0</v>
      </c>
      <c r="AU148" s="71" t="str">
        <f>IF(AP148=FALSE,"",IF(AT148&gt;='V+G Rechnung'!$C$6,AT148-'V+G Rechnung'!$C$6+1,""))</f>
        <v/>
      </c>
      <c r="AV148" s="73">
        <f>IF((AP148=FALSE),0,Parameter!$C$55/10000*E148)</f>
        <v>0</v>
      </c>
      <c r="AW148" s="74"/>
      <c r="AX148" s="75">
        <f>IF(AT148&gt;='V+G Rechnung'!$C$6,IF(AW148&gt;0,AW148/(AT148-AQ148+1),AV148/(AT148-AQ148+1)),0)</f>
        <v>0</v>
      </c>
    </row>
    <row r="149" spans="1:50" ht="13.5" customHeight="1">
      <c r="A149" s="58" t="str">
        <f t="shared" si="6"/>
        <v/>
      </c>
      <c r="B149" s="8"/>
      <c r="C149" s="8"/>
      <c r="D149" s="77"/>
      <c r="E149" s="70"/>
      <c r="F149" s="58"/>
      <c r="G149" s="58"/>
      <c r="H149" s="70"/>
      <c r="I149" s="59" t="str">
        <f>IF(OR(B149="",G149=""),"",IF(G149="Spindel",Parameter!$B$58,Parameter!$B$59))</f>
        <v/>
      </c>
      <c r="J149" s="58"/>
      <c r="K149" s="58">
        <f t="shared" si="0"/>
        <v>0</v>
      </c>
      <c r="L149" s="71" t="str">
        <f>IF(B149="","",IF(K149&gt;='V+G Rechnung'!$C$6,K149-'V+G Rechnung'!$C$6+1,""))</f>
        <v/>
      </c>
      <c r="M149" s="72"/>
      <c r="N149" s="73">
        <f t="shared" si="1"/>
        <v>0</v>
      </c>
      <c r="O149" s="73">
        <f>IF(K149&gt;='V+G Rechnung'!$C$6,N149/(K149-F149+1),0)</f>
        <v>0</v>
      </c>
      <c r="P149" s="59" t="b">
        <v>0</v>
      </c>
      <c r="Q149" s="58" t="str">
        <f>IF((P149=FALSE),"",IF(G149="Spindel",Parameter!$B$58,Parameter!$B$59))</f>
        <v/>
      </c>
      <c r="R149" s="58"/>
      <c r="S149" s="58">
        <f t="shared" si="2"/>
        <v>0</v>
      </c>
      <c r="T149" s="71" t="str">
        <f>IF(B149="","",IF(S149&gt;='V+G Rechnung'!$C$6,S149-'V+G Rechnung'!$C$6+1,""))</f>
        <v/>
      </c>
      <c r="U149" s="73">
        <f>IF((P149=FALSE),0,IF(G149="Spindel",Parameter!$C$58/10000*E149,Parameter!$C$59/10000*E149))</f>
        <v>0</v>
      </c>
      <c r="V149" s="74"/>
      <c r="W149" s="75">
        <f>IF(S149&gt;='V+G Rechnung'!$C$6,IF(OR(V149&gt;0,U149=""),V149/(S149-F149+1),U149/(S149-F149+1)),0)</f>
        <v>0</v>
      </c>
      <c r="X149" s="59" t="b">
        <v>0</v>
      </c>
      <c r="Y149" s="76"/>
      <c r="Z149" s="58" t="str">
        <f>IF(OR(X149=FALSE),"",IF(G149="Spindel",Parameter!$B$56,Parameter!$B$57))</f>
        <v/>
      </c>
      <c r="AA149" s="58"/>
      <c r="AB149" s="58">
        <f t="shared" si="3"/>
        <v>0</v>
      </c>
      <c r="AC149" s="71" t="str">
        <f>IF(X149=FALSE,"",IF(AB149&gt;='V+G Rechnung'!$C$6,AB149-'V+G Rechnung'!$C$6+1,""))</f>
        <v/>
      </c>
      <c r="AD149" s="73">
        <f>IF((X149=FALSE),0,IF(G149="Spindel",Parameter!$C$56/10000*E149,Parameter!$C$57/10000*E149))</f>
        <v>0</v>
      </c>
      <c r="AE149" s="74"/>
      <c r="AF149" s="73">
        <f>IF(AB149&gt;='V+G Rechnung'!$C$6,IF(AE149&gt;0,AE149/(AB149-Y149+1),AD149/(AB149-Y149+1)),0)</f>
        <v>0</v>
      </c>
      <c r="AG149" s="59" t="b">
        <v>0</v>
      </c>
      <c r="AH149" s="76"/>
      <c r="AI149" s="58" t="str">
        <f>IF((AG149=FALSE),"",Parameter!$B$54)</f>
        <v/>
      </c>
      <c r="AJ149" s="58"/>
      <c r="AK149" s="58">
        <f t="shared" si="4"/>
        <v>0</v>
      </c>
      <c r="AL149" s="71" t="str">
        <f>IF(AG149=FALSE,"",IF(AK149&gt;='V+G Rechnung'!$C$6,AK149-'V+G Rechnung'!$C$6+1,""))</f>
        <v/>
      </c>
      <c r="AM149" s="73">
        <f>IF((AG149=FALSE),0,Parameter!$C$54/10000*E149)</f>
        <v>0</v>
      </c>
      <c r="AN149" s="74"/>
      <c r="AO149" s="73">
        <f>IF(AK149&gt;='V+G Rechnung'!$C$6,IF(AN149&gt;0,AN149/(AK149-AH149+1),AM149/(AK149-AH149+1)),0)</f>
        <v>0</v>
      </c>
      <c r="AP149" s="59" t="b">
        <v>0</v>
      </c>
      <c r="AQ149" s="58"/>
      <c r="AR149" s="58" t="str">
        <f>IF((AP149=FALSE),"",Parameter!$B$55)</f>
        <v/>
      </c>
      <c r="AS149" s="58"/>
      <c r="AT149" s="58">
        <f t="shared" si="5"/>
        <v>0</v>
      </c>
      <c r="AU149" s="71" t="str">
        <f>IF(AP149=FALSE,"",IF(AT149&gt;='V+G Rechnung'!$C$6,AT149-'V+G Rechnung'!$C$6+1,""))</f>
        <v/>
      </c>
      <c r="AV149" s="73">
        <f>IF((AP149=FALSE),0,Parameter!$C$55/10000*E149)</f>
        <v>0</v>
      </c>
      <c r="AW149" s="74"/>
      <c r="AX149" s="75">
        <f>IF(AT149&gt;='V+G Rechnung'!$C$6,IF(AW149&gt;0,AW149/(AT149-AQ149+1),AV149/(AT149-AQ149+1)),0)</f>
        <v>0</v>
      </c>
    </row>
    <row r="150" spans="1:50" ht="13.5" customHeight="1">
      <c r="A150" s="58" t="str">
        <f t="shared" si="6"/>
        <v/>
      </c>
      <c r="B150" s="8"/>
      <c r="C150" s="8"/>
      <c r="D150" s="77"/>
      <c r="E150" s="70"/>
      <c r="F150" s="58"/>
      <c r="G150" s="58"/>
      <c r="H150" s="70"/>
      <c r="I150" s="59" t="str">
        <f>IF(OR(B150="",G150=""),"",IF(G150="Spindel",Parameter!$B$58,Parameter!$B$59))</f>
        <v/>
      </c>
      <c r="J150" s="58"/>
      <c r="K150" s="58">
        <f t="shared" si="0"/>
        <v>0</v>
      </c>
      <c r="L150" s="71" t="str">
        <f>IF(B150="","",IF(K150&gt;='V+G Rechnung'!$C$6,K150-'V+G Rechnung'!$C$6+1,""))</f>
        <v/>
      </c>
      <c r="M150" s="72"/>
      <c r="N150" s="73">
        <f t="shared" si="1"/>
        <v>0</v>
      </c>
      <c r="O150" s="73">
        <f>IF(K150&gt;='V+G Rechnung'!$C$6,N150/(K150-F150+1),0)</f>
        <v>0</v>
      </c>
      <c r="P150" s="59" t="b">
        <v>0</v>
      </c>
      <c r="Q150" s="58" t="str">
        <f>IF((P150=FALSE),"",IF(G150="Spindel",Parameter!$B$58,Parameter!$B$59))</f>
        <v/>
      </c>
      <c r="R150" s="58"/>
      <c r="S150" s="58">
        <f t="shared" si="2"/>
        <v>0</v>
      </c>
      <c r="T150" s="71" t="str">
        <f>IF(B150="","",IF(S150&gt;='V+G Rechnung'!$C$6,S150-'V+G Rechnung'!$C$6+1,""))</f>
        <v/>
      </c>
      <c r="U150" s="73">
        <f>IF((P150=FALSE),0,IF(G150="Spindel",Parameter!$C$58/10000*E150,Parameter!$C$59/10000*E150))</f>
        <v>0</v>
      </c>
      <c r="V150" s="74"/>
      <c r="W150" s="75">
        <f>IF(S150&gt;='V+G Rechnung'!$C$6,IF(OR(V150&gt;0,U150=""),V150/(S150-F150+1),U150/(S150-F150+1)),0)</f>
        <v>0</v>
      </c>
      <c r="X150" s="59" t="b">
        <v>0</v>
      </c>
      <c r="Y150" s="76"/>
      <c r="Z150" s="58" t="str">
        <f>IF(OR(X150=FALSE),"",IF(G150="Spindel",Parameter!$B$56,Parameter!$B$57))</f>
        <v/>
      </c>
      <c r="AA150" s="58"/>
      <c r="AB150" s="58">
        <f t="shared" si="3"/>
        <v>0</v>
      </c>
      <c r="AC150" s="71" t="str">
        <f>IF(X150=FALSE,"",IF(AB150&gt;='V+G Rechnung'!$C$6,AB150-'V+G Rechnung'!$C$6+1,""))</f>
        <v/>
      </c>
      <c r="AD150" s="73">
        <f>IF((X150=FALSE),0,IF(G150="Spindel",Parameter!$C$56/10000*E150,Parameter!$C$57/10000*E150))</f>
        <v>0</v>
      </c>
      <c r="AE150" s="74"/>
      <c r="AF150" s="73">
        <f>IF(AB150&gt;='V+G Rechnung'!$C$6,IF(AE150&gt;0,AE150/(AB150-Y150+1),AD150/(AB150-Y150+1)),0)</f>
        <v>0</v>
      </c>
      <c r="AG150" s="59" t="b">
        <v>0</v>
      </c>
      <c r="AH150" s="76"/>
      <c r="AI150" s="58" t="str">
        <f>IF((AG150=FALSE),"",Parameter!$B$54)</f>
        <v/>
      </c>
      <c r="AJ150" s="58"/>
      <c r="AK150" s="58">
        <f t="shared" si="4"/>
        <v>0</v>
      </c>
      <c r="AL150" s="71" t="str">
        <f>IF(AG150=FALSE,"",IF(AK150&gt;='V+G Rechnung'!$C$6,AK150-'V+G Rechnung'!$C$6+1,""))</f>
        <v/>
      </c>
      <c r="AM150" s="73">
        <f>IF((AG150=FALSE),0,Parameter!$C$54/10000*E150)</f>
        <v>0</v>
      </c>
      <c r="AN150" s="74"/>
      <c r="AO150" s="73">
        <f>IF(AK150&gt;='V+G Rechnung'!$C$6,IF(AN150&gt;0,AN150/(AK150-AH150+1),AM150/(AK150-AH150+1)),0)</f>
        <v>0</v>
      </c>
      <c r="AP150" s="59" t="b">
        <v>0</v>
      </c>
      <c r="AQ150" s="58"/>
      <c r="AR150" s="58" t="str">
        <f>IF((AP150=FALSE),"",Parameter!$B$55)</f>
        <v/>
      </c>
      <c r="AS150" s="58"/>
      <c r="AT150" s="58">
        <f t="shared" si="5"/>
        <v>0</v>
      </c>
      <c r="AU150" s="71" t="str">
        <f>IF(AP150=FALSE,"",IF(AT150&gt;='V+G Rechnung'!$C$6,AT150-'V+G Rechnung'!$C$6+1,""))</f>
        <v/>
      </c>
      <c r="AV150" s="73">
        <f>IF((AP150=FALSE),0,Parameter!$C$55/10000*E150)</f>
        <v>0</v>
      </c>
      <c r="AW150" s="74"/>
      <c r="AX150" s="75">
        <f>IF(AT150&gt;='V+G Rechnung'!$C$6,IF(AW150&gt;0,AW150/(AT150-AQ150+1),AV150/(AT150-AQ150+1)),0)</f>
        <v>0</v>
      </c>
    </row>
    <row r="151" spans="1:50" ht="13.5" customHeight="1">
      <c r="A151" s="58" t="str">
        <f t="shared" si="6"/>
        <v/>
      </c>
      <c r="B151" s="8"/>
      <c r="C151" s="8"/>
      <c r="D151" s="77"/>
      <c r="E151" s="70"/>
      <c r="F151" s="58"/>
      <c r="G151" s="58"/>
      <c r="H151" s="70"/>
      <c r="I151" s="59" t="str">
        <f>IF(OR(B151="",G151=""),"",IF(G151="Spindel",Parameter!$B$58,Parameter!$B$59))</f>
        <v/>
      </c>
      <c r="J151" s="58"/>
      <c r="K151" s="58">
        <f t="shared" si="0"/>
        <v>0</v>
      </c>
      <c r="L151" s="71" t="str">
        <f>IF(B151="","",IF(K151&gt;='V+G Rechnung'!$C$6,K151-'V+G Rechnung'!$C$6+1,""))</f>
        <v/>
      </c>
      <c r="M151" s="72"/>
      <c r="N151" s="73">
        <f t="shared" si="1"/>
        <v>0</v>
      </c>
      <c r="O151" s="73">
        <f>IF(K151&gt;='V+G Rechnung'!$C$6,N151/(K151-F151+1),0)</f>
        <v>0</v>
      </c>
      <c r="P151" s="59" t="b">
        <v>0</v>
      </c>
      <c r="Q151" s="58" t="str">
        <f>IF((P151=FALSE),"",IF(G151="Spindel",Parameter!$B$58,Parameter!$B$59))</f>
        <v/>
      </c>
      <c r="R151" s="58"/>
      <c r="S151" s="58">
        <f t="shared" si="2"/>
        <v>0</v>
      </c>
      <c r="T151" s="71" t="str">
        <f>IF(B151="","",IF(S151&gt;='V+G Rechnung'!$C$6,S151-'V+G Rechnung'!$C$6+1,""))</f>
        <v/>
      </c>
      <c r="U151" s="73">
        <f>IF((P151=FALSE),0,IF(G151="Spindel",Parameter!$C$58/10000*E151,Parameter!$C$59/10000*E151))</f>
        <v>0</v>
      </c>
      <c r="V151" s="74"/>
      <c r="W151" s="75">
        <f>IF(S151&gt;='V+G Rechnung'!$C$6,IF(OR(V151&gt;0,U151=""),V151/(S151-F151+1),U151/(S151-F151+1)),0)</f>
        <v>0</v>
      </c>
      <c r="X151" s="59" t="b">
        <v>0</v>
      </c>
      <c r="Y151" s="76"/>
      <c r="Z151" s="58" t="str">
        <f>IF(OR(X151=FALSE),"",IF(G151="Spindel",Parameter!$B$56,Parameter!$B$57))</f>
        <v/>
      </c>
      <c r="AA151" s="58"/>
      <c r="AB151" s="58">
        <f t="shared" si="3"/>
        <v>0</v>
      </c>
      <c r="AC151" s="71" t="str">
        <f>IF(X151=FALSE,"",IF(AB151&gt;='V+G Rechnung'!$C$6,AB151-'V+G Rechnung'!$C$6+1,""))</f>
        <v/>
      </c>
      <c r="AD151" s="73">
        <f>IF((X151=FALSE),0,IF(G151="Spindel",Parameter!$C$56/10000*E151,Parameter!$C$57/10000*E151))</f>
        <v>0</v>
      </c>
      <c r="AE151" s="74"/>
      <c r="AF151" s="73">
        <f>IF(AB151&gt;='V+G Rechnung'!$C$6,IF(AE151&gt;0,AE151/(AB151-Y151+1),AD151/(AB151-Y151+1)),0)</f>
        <v>0</v>
      </c>
      <c r="AG151" s="59" t="b">
        <v>0</v>
      </c>
      <c r="AH151" s="76"/>
      <c r="AI151" s="58" t="str">
        <f>IF((AG151=FALSE),"",Parameter!$B$54)</f>
        <v/>
      </c>
      <c r="AJ151" s="58"/>
      <c r="AK151" s="58">
        <f t="shared" si="4"/>
        <v>0</v>
      </c>
      <c r="AL151" s="71" t="str">
        <f>IF(AG151=FALSE,"",IF(AK151&gt;='V+G Rechnung'!$C$6,AK151-'V+G Rechnung'!$C$6+1,""))</f>
        <v/>
      </c>
      <c r="AM151" s="73">
        <f>IF((AG151=FALSE),0,Parameter!$C$54/10000*E151)</f>
        <v>0</v>
      </c>
      <c r="AN151" s="74"/>
      <c r="AO151" s="73">
        <f>IF(AK151&gt;='V+G Rechnung'!$C$6,IF(AN151&gt;0,AN151/(AK151-AH151+1),AM151/(AK151-AH151+1)),0)</f>
        <v>0</v>
      </c>
      <c r="AP151" s="59" t="b">
        <v>0</v>
      </c>
      <c r="AQ151" s="58"/>
      <c r="AR151" s="58" t="str">
        <f>IF((AP151=FALSE),"",Parameter!$B$55)</f>
        <v/>
      </c>
      <c r="AS151" s="58"/>
      <c r="AT151" s="58">
        <f t="shared" si="5"/>
        <v>0</v>
      </c>
      <c r="AU151" s="71" t="str">
        <f>IF(AP151=FALSE,"",IF(AT151&gt;='V+G Rechnung'!$C$6,AT151-'V+G Rechnung'!$C$6+1,""))</f>
        <v/>
      </c>
      <c r="AV151" s="73">
        <f>IF((AP151=FALSE),0,Parameter!$C$55/10000*E151)</f>
        <v>0</v>
      </c>
      <c r="AW151" s="74"/>
      <c r="AX151" s="75">
        <f>IF(AT151&gt;='V+G Rechnung'!$C$6,IF(AW151&gt;0,AW151/(AT151-AQ151+1),AV151/(AT151-AQ151+1)),0)</f>
        <v>0</v>
      </c>
    </row>
    <row r="152" spans="1:50" ht="13.5" customHeight="1">
      <c r="A152" s="58" t="str">
        <f t="shared" si="6"/>
        <v/>
      </c>
      <c r="B152" s="8"/>
      <c r="C152" s="8"/>
      <c r="D152" s="77"/>
      <c r="E152" s="70"/>
      <c r="F152" s="58"/>
      <c r="G152" s="58"/>
      <c r="H152" s="70"/>
      <c r="I152" s="59" t="str">
        <f>IF(OR(B152="",G152=""),"",IF(G152="Spindel",Parameter!$B$58,Parameter!$B$59))</f>
        <v/>
      </c>
      <c r="J152" s="58"/>
      <c r="K152" s="58">
        <f t="shared" si="0"/>
        <v>0</v>
      </c>
      <c r="L152" s="71" t="str">
        <f>IF(B152="","",IF(K152&gt;='V+G Rechnung'!$C$6,K152-'V+G Rechnung'!$C$6+1,""))</f>
        <v/>
      </c>
      <c r="M152" s="72"/>
      <c r="N152" s="73">
        <f t="shared" si="1"/>
        <v>0</v>
      </c>
      <c r="O152" s="73">
        <f>IF(K152&gt;='V+G Rechnung'!$C$6,N152/(K152-F152+1),0)</f>
        <v>0</v>
      </c>
      <c r="P152" s="59" t="b">
        <v>0</v>
      </c>
      <c r="Q152" s="58" t="str">
        <f>IF((P152=FALSE),"",IF(G152="Spindel",Parameter!$B$58,Parameter!$B$59))</f>
        <v/>
      </c>
      <c r="R152" s="58"/>
      <c r="S152" s="58">
        <f t="shared" si="2"/>
        <v>0</v>
      </c>
      <c r="T152" s="71" t="str">
        <f>IF(B152="","",IF(S152&gt;='V+G Rechnung'!$C$6,S152-'V+G Rechnung'!$C$6+1,""))</f>
        <v/>
      </c>
      <c r="U152" s="73">
        <f>IF((P152=FALSE),0,IF(G152="Spindel",Parameter!$C$58/10000*E152,Parameter!$C$59/10000*E152))</f>
        <v>0</v>
      </c>
      <c r="V152" s="74"/>
      <c r="W152" s="75">
        <f>IF(S152&gt;='V+G Rechnung'!$C$6,IF(OR(V152&gt;0,U152=""),V152/(S152-F152+1),U152/(S152-F152+1)),0)</f>
        <v>0</v>
      </c>
      <c r="X152" s="59" t="b">
        <v>0</v>
      </c>
      <c r="Y152" s="76"/>
      <c r="Z152" s="58" t="str">
        <f>IF(OR(X152=FALSE),"",IF(G152="Spindel",Parameter!$B$56,Parameter!$B$57))</f>
        <v/>
      </c>
      <c r="AA152" s="58"/>
      <c r="AB152" s="58">
        <f t="shared" si="3"/>
        <v>0</v>
      </c>
      <c r="AC152" s="71" t="str">
        <f>IF(X152=FALSE,"",IF(AB152&gt;='V+G Rechnung'!$C$6,AB152-'V+G Rechnung'!$C$6+1,""))</f>
        <v/>
      </c>
      <c r="AD152" s="73">
        <f>IF((X152=FALSE),0,IF(G152="Spindel",Parameter!$C$56/10000*E152,Parameter!$C$57/10000*E152))</f>
        <v>0</v>
      </c>
      <c r="AE152" s="74"/>
      <c r="AF152" s="73">
        <f>IF(AB152&gt;='V+G Rechnung'!$C$6,IF(AE152&gt;0,AE152/(AB152-Y152+1),AD152/(AB152-Y152+1)),0)</f>
        <v>0</v>
      </c>
      <c r="AG152" s="59" t="b">
        <v>0</v>
      </c>
      <c r="AH152" s="76"/>
      <c r="AI152" s="58" t="str">
        <f>IF((AG152=FALSE),"",Parameter!$B$54)</f>
        <v/>
      </c>
      <c r="AJ152" s="58"/>
      <c r="AK152" s="58">
        <f t="shared" si="4"/>
        <v>0</v>
      </c>
      <c r="AL152" s="71" t="str">
        <f>IF(AG152=FALSE,"",IF(AK152&gt;='V+G Rechnung'!$C$6,AK152-'V+G Rechnung'!$C$6+1,""))</f>
        <v/>
      </c>
      <c r="AM152" s="73">
        <f>IF((AG152=FALSE),0,Parameter!$C$54/10000*E152)</f>
        <v>0</v>
      </c>
      <c r="AN152" s="74"/>
      <c r="AO152" s="73">
        <f>IF(AK152&gt;='V+G Rechnung'!$C$6,IF(AN152&gt;0,AN152/(AK152-AH152+1),AM152/(AK152-AH152+1)),0)</f>
        <v>0</v>
      </c>
      <c r="AP152" s="59" t="b">
        <v>0</v>
      </c>
      <c r="AQ152" s="58"/>
      <c r="AR152" s="58" t="str">
        <f>IF((AP152=FALSE),"",Parameter!$B$55)</f>
        <v/>
      </c>
      <c r="AS152" s="58"/>
      <c r="AT152" s="58">
        <f t="shared" si="5"/>
        <v>0</v>
      </c>
      <c r="AU152" s="71" t="str">
        <f>IF(AP152=FALSE,"",IF(AT152&gt;='V+G Rechnung'!$C$6,AT152-'V+G Rechnung'!$C$6+1,""))</f>
        <v/>
      </c>
      <c r="AV152" s="73">
        <f>IF((AP152=FALSE),0,Parameter!$C$55/10000*E152)</f>
        <v>0</v>
      </c>
      <c r="AW152" s="74"/>
      <c r="AX152" s="75">
        <f>IF(AT152&gt;='V+G Rechnung'!$C$6,IF(AW152&gt;0,AW152/(AT152-AQ152+1),AV152/(AT152-AQ152+1)),0)</f>
        <v>0</v>
      </c>
    </row>
    <row r="153" spans="1:50" ht="13.5" customHeight="1">
      <c r="A153" s="58" t="str">
        <f t="shared" si="6"/>
        <v/>
      </c>
      <c r="B153" s="8"/>
      <c r="C153" s="8"/>
      <c r="D153" s="77"/>
      <c r="E153" s="70"/>
      <c r="F153" s="58"/>
      <c r="G153" s="58"/>
      <c r="H153" s="70"/>
      <c r="I153" s="59" t="str">
        <f>IF(OR(B153="",G153=""),"",IF(G153="Spindel",Parameter!$B$58,Parameter!$B$59))</f>
        <v/>
      </c>
      <c r="J153" s="58"/>
      <c r="K153" s="58">
        <f t="shared" si="0"/>
        <v>0</v>
      </c>
      <c r="L153" s="71" t="str">
        <f>IF(B153="","",IF(K153&gt;='V+G Rechnung'!$C$6,K153-'V+G Rechnung'!$C$6+1,""))</f>
        <v/>
      </c>
      <c r="M153" s="72"/>
      <c r="N153" s="73">
        <f t="shared" si="1"/>
        <v>0</v>
      </c>
      <c r="O153" s="73">
        <f>IF(K153&gt;='V+G Rechnung'!$C$6,N153/(K153-F153+1),0)</f>
        <v>0</v>
      </c>
      <c r="P153" s="59" t="b">
        <v>0</v>
      </c>
      <c r="Q153" s="58" t="str">
        <f>IF((P153=FALSE),"",IF(G153="Spindel",Parameter!$B$58,Parameter!$B$59))</f>
        <v/>
      </c>
      <c r="R153" s="58"/>
      <c r="S153" s="58">
        <f t="shared" si="2"/>
        <v>0</v>
      </c>
      <c r="T153" s="71" t="str">
        <f>IF(B153="","",IF(S153&gt;='V+G Rechnung'!$C$6,S153-'V+G Rechnung'!$C$6+1,""))</f>
        <v/>
      </c>
      <c r="U153" s="73">
        <f>IF((P153=FALSE),0,IF(G153="Spindel",Parameter!$C$58/10000*E153,Parameter!$C$59/10000*E153))</f>
        <v>0</v>
      </c>
      <c r="V153" s="74"/>
      <c r="W153" s="75">
        <f>IF(S153&gt;='V+G Rechnung'!$C$6,IF(OR(V153&gt;0,U153=""),V153/(S153-F153+1),U153/(S153-F153+1)),0)</f>
        <v>0</v>
      </c>
      <c r="X153" s="59" t="b">
        <v>0</v>
      </c>
      <c r="Y153" s="76"/>
      <c r="Z153" s="58" t="str">
        <f>IF(OR(X153=FALSE),"",IF(G153="Spindel",Parameter!$B$56,Parameter!$B$57))</f>
        <v/>
      </c>
      <c r="AA153" s="58"/>
      <c r="AB153" s="58">
        <f t="shared" si="3"/>
        <v>0</v>
      </c>
      <c r="AC153" s="71" t="str">
        <f>IF(X153=FALSE,"",IF(AB153&gt;='V+G Rechnung'!$C$6,AB153-'V+G Rechnung'!$C$6+1,""))</f>
        <v/>
      </c>
      <c r="AD153" s="73">
        <f>IF((X153=FALSE),0,IF(G153="Spindel",Parameter!$C$56/10000*E153,Parameter!$C$57/10000*E153))</f>
        <v>0</v>
      </c>
      <c r="AE153" s="74"/>
      <c r="AF153" s="73">
        <f>IF(AB153&gt;='V+G Rechnung'!$C$6,IF(AE153&gt;0,AE153/(AB153-Y153+1),AD153/(AB153-Y153+1)),0)</f>
        <v>0</v>
      </c>
      <c r="AG153" s="59" t="b">
        <v>0</v>
      </c>
      <c r="AH153" s="76"/>
      <c r="AI153" s="58" t="str">
        <f>IF((AG153=FALSE),"",Parameter!$B$54)</f>
        <v/>
      </c>
      <c r="AJ153" s="58"/>
      <c r="AK153" s="58">
        <f t="shared" si="4"/>
        <v>0</v>
      </c>
      <c r="AL153" s="71" t="str">
        <f>IF(AG153=FALSE,"",IF(AK153&gt;='V+G Rechnung'!$C$6,AK153-'V+G Rechnung'!$C$6+1,""))</f>
        <v/>
      </c>
      <c r="AM153" s="73">
        <f>IF((AG153=FALSE),0,Parameter!$C$54/10000*E153)</f>
        <v>0</v>
      </c>
      <c r="AN153" s="74"/>
      <c r="AO153" s="73">
        <f>IF(AK153&gt;='V+G Rechnung'!$C$6,IF(AN153&gt;0,AN153/(AK153-AH153+1),AM153/(AK153-AH153+1)),0)</f>
        <v>0</v>
      </c>
      <c r="AP153" s="59" t="b">
        <v>0</v>
      </c>
      <c r="AQ153" s="58"/>
      <c r="AR153" s="58" t="str">
        <f>IF((AP153=FALSE),"",Parameter!$B$55)</f>
        <v/>
      </c>
      <c r="AS153" s="58"/>
      <c r="AT153" s="58">
        <f t="shared" si="5"/>
        <v>0</v>
      </c>
      <c r="AU153" s="71" t="str">
        <f>IF(AP153=FALSE,"",IF(AT153&gt;='V+G Rechnung'!$C$6,AT153-'V+G Rechnung'!$C$6+1,""))</f>
        <v/>
      </c>
      <c r="AV153" s="73">
        <f>IF((AP153=FALSE),0,Parameter!$C$55/10000*E153)</f>
        <v>0</v>
      </c>
      <c r="AW153" s="74"/>
      <c r="AX153" s="75">
        <f>IF(AT153&gt;='V+G Rechnung'!$C$6,IF(AW153&gt;0,AW153/(AT153-AQ153+1),AV153/(AT153-AQ153+1)),0)</f>
        <v>0</v>
      </c>
    </row>
    <row r="154" spans="1:50" ht="13.5" customHeight="1">
      <c r="A154" s="58" t="str">
        <f t="shared" si="6"/>
        <v/>
      </c>
      <c r="B154" s="8"/>
      <c r="C154" s="8"/>
      <c r="D154" s="77"/>
      <c r="E154" s="70"/>
      <c r="F154" s="58"/>
      <c r="G154" s="58"/>
      <c r="H154" s="70"/>
      <c r="I154" s="59" t="str">
        <f>IF(OR(B154="",G154=""),"",IF(G154="Spindel",Parameter!$B$58,Parameter!$B$59))</f>
        <v/>
      </c>
      <c r="J154" s="58"/>
      <c r="K154" s="58">
        <f t="shared" si="0"/>
        <v>0</v>
      </c>
      <c r="L154" s="71" t="str">
        <f>IF(B154="","",IF(K154&gt;='V+G Rechnung'!$C$6,K154-'V+G Rechnung'!$C$6+1,""))</f>
        <v/>
      </c>
      <c r="M154" s="72"/>
      <c r="N154" s="73">
        <f t="shared" si="1"/>
        <v>0</v>
      </c>
      <c r="O154" s="73">
        <f>IF(K154&gt;='V+G Rechnung'!$C$6,N154/(K154-F154+1),0)</f>
        <v>0</v>
      </c>
      <c r="P154" s="59" t="b">
        <v>0</v>
      </c>
      <c r="Q154" s="58" t="str">
        <f>IF((P154=FALSE),"",IF(G154="Spindel",Parameter!$B$58,Parameter!$B$59))</f>
        <v/>
      </c>
      <c r="R154" s="58"/>
      <c r="S154" s="58">
        <f t="shared" si="2"/>
        <v>0</v>
      </c>
      <c r="T154" s="71" t="str">
        <f>IF(B154="","",IF(S154&gt;='V+G Rechnung'!$C$6,S154-'V+G Rechnung'!$C$6+1,""))</f>
        <v/>
      </c>
      <c r="U154" s="73">
        <f>IF((P154=FALSE),0,IF(G154="Spindel",Parameter!$C$58/10000*E154,Parameter!$C$59/10000*E154))</f>
        <v>0</v>
      </c>
      <c r="V154" s="74"/>
      <c r="W154" s="75">
        <f>IF(S154&gt;='V+G Rechnung'!$C$6,IF(OR(V154&gt;0,U154=""),V154/(S154-F154+1),U154/(S154-F154+1)),0)</f>
        <v>0</v>
      </c>
      <c r="X154" s="59" t="b">
        <v>0</v>
      </c>
      <c r="Y154" s="76"/>
      <c r="Z154" s="58" t="str">
        <f>IF(OR(X154=FALSE),"",IF(G154="Spindel",Parameter!$B$56,Parameter!$B$57))</f>
        <v/>
      </c>
      <c r="AA154" s="58"/>
      <c r="AB154" s="58">
        <f t="shared" si="3"/>
        <v>0</v>
      </c>
      <c r="AC154" s="71" t="str">
        <f>IF(X154=FALSE,"",IF(AB154&gt;='V+G Rechnung'!$C$6,AB154-'V+G Rechnung'!$C$6+1,""))</f>
        <v/>
      </c>
      <c r="AD154" s="73">
        <f>IF((X154=FALSE),0,IF(G154="Spindel",Parameter!$C$56/10000*E154,Parameter!$C$57/10000*E154))</f>
        <v>0</v>
      </c>
      <c r="AE154" s="74"/>
      <c r="AF154" s="73">
        <f>IF(AB154&gt;='V+G Rechnung'!$C$6,IF(AE154&gt;0,AE154/(AB154-Y154+1),AD154/(AB154-Y154+1)),0)</f>
        <v>0</v>
      </c>
      <c r="AG154" s="59" t="b">
        <v>0</v>
      </c>
      <c r="AH154" s="76"/>
      <c r="AI154" s="58" t="str">
        <f>IF((AG154=FALSE),"",Parameter!$B$54)</f>
        <v/>
      </c>
      <c r="AJ154" s="58"/>
      <c r="AK154" s="58">
        <f t="shared" si="4"/>
        <v>0</v>
      </c>
      <c r="AL154" s="71" t="str">
        <f>IF(AG154=FALSE,"",IF(AK154&gt;='V+G Rechnung'!$C$6,AK154-'V+G Rechnung'!$C$6+1,""))</f>
        <v/>
      </c>
      <c r="AM154" s="73">
        <f>IF((AG154=FALSE),0,Parameter!$C$54/10000*E154)</f>
        <v>0</v>
      </c>
      <c r="AN154" s="74"/>
      <c r="AO154" s="73">
        <f>IF(AK154&gt;='V+G Rechnung'!$C$6,IF(AN154&gt;0,AN154/(AK154-AH154+1),AM154/(AK154-AH154+1)),0)</f>
        <v>0</v>
      </c>
      <c r="AP154" s="59" t="b">
        <v>0</v>
      </c>
      <c r="AQ154" s="58"/>
      <c r="AR154" s="58" t="str">
        <f>IF((AP154=FALSE),"",Parameter!$B$55)</f>
        <v/>
      </c>
      <c r="AS154" s="58"/>
      <c r="AT154" s="58">
        <f t="shared" si="5"/>
        <v>0</v>
      </c>
      <c r="AU154" s="71" t="str">
        <f>IF(AP154=FALSE,"",IF(AT154&gt;='V+G Rechnung'!$C$6,AT154-'V+G Rechnung'!$C$6+1,""))</f>
        <v/>
      </c>
      <c r="AV154" s="73">
        <f>IF((AP154=FALSE),0,Parameter!$C$55/10000*E154)</f>
        <v>0</v>
      </c>
      <c r="AW154" s="74"/>
      <c r="AX154" s="75">
        <f>IF(AT154&gt;='V+G Rechnung'!$C$6,IF(AW154&gt;0,AW154/(AT154-AQ154+1),AV154/(AT154-AQ154+1)),0)</f>
        <v>0</v>
      </c>
    </row>
    <row r="155" spans="1:50" ht="13.5" customHeight="1">
      <c r="A155" s="58" t="str">
        <f t="shared" si="6"/>
        <v/>
      </c>
      <c r="B155" s="8"/>
      <c r="C155" s="8"/>
      <c r="D155" s="77"/>
      <c r="E155" s="70"/>
      <c r="F155" s="58"/>
      <c r="G155" s="58"/>
      <c r="H155" s="70"/>
      <c r="I155" s="59" t="str">
        <f>IF(OR(B155="",G155=""),"",IF(G155="Spindel",Parameter!$B$58,Parameter!$B$59))</f>
        <v/>
      </c>
      <c r="J155" s="58"/>
      <c r="K155" s="58">
        <f t="shared" si="0"/>
        <v>0</v>
      </c>
      <c r="L155" s="71" t="str">
        <f>IF(B155="","",IF(K155&gt;='V+G Rechnung'!$C$6,K155-'V+G Rechnung'!$C$6+1,""))</f>
        <v/>
      </c>
      <c r="M155" s="72"/>
      <c r="N155" s="73">
        <f t="shared" si="1"/>
        <v>0</v>
      </c>
      <c r="O155" s="73">
        <f>IF(K155&gt;='V+G Rechnung'!$C$6,N155/(K155-F155+1),0)</f>
        <v>0</v>
      </c>
      <c r="P155" s="59" t="b">
        <v>0</v>
      </c>
      <c r="Q155" s="58" t="str">
        <f>IF((P155=FALSE),"",IF(G155="Spindel",Parameter!$B$58,Parameter!$B$59))</f>
        <v/>
      </c>
      <c r="R155" s="58"/>
      <c r="S155" s="58">
        <f t="shared" si="2"/>
        <v>0</v>
      </c>
      <c r="T155" s="71" t="str">
        <f>IF(B155="","",IF(S155&gt;='V+G Rechnung'!$C$6,S155-'V+G Rechnung'!$C$6+1,""))</f>
        <v/>
      </c>
      <c r="U155" s="73">
        <f>IF((P155=FALSE),0,IF(G155="Spindel",Parameter!$C$58/10000*E155,Parameter!$C$59/10000*E155))</f>
        <v>0</v>
      </c>
      <c r="V155" s="74"/>
      <c r="W155" s="75">
        <f>IF(S155&gt;='V+G Rechnung'!$C$6,IF(OR(V155&gt;0,U155=""),V155/(S155-F155+1),U155/(S155-F155+1)),0)</f>
        <v>0</v>
      </c>
      <c r="X155" s="59" t="b">
        <v>0</v>
      </c>
      <c r="Y155" s="76"/>
      <c r="Z155" s="58" t="str">
        <f>IF(OR(X155=FALSE),"",IF(G155="Spindel",Parameter!$B$56,Parameter!$B$57))</f>
        <v/>
      </c>
      <c r="AA155" s="58"/>
      <c r="AB155" s="58">
        <f t="shared" si="3"/>
        <v>0</v>
      </c>
      <c r="AC155" s="71" t="str">
        <f>IF(X155=FALSE,"",IF(AB155&gt;='V+G Rechnung'!$C$6,AB155-'V+G Rechnung'!$C$6+1,""))</f>
        <v/>
      </c>
      <c r="AD155" s="73">
        <f>IF((X155=FALSE),0,IF(G155="Spindel",Parameter!$C$56/10000*E155,Parameter!$C$57/10000*E155))</f>
        <v>0</v>
      </c>
      <c r="AE155" s="74"/>
      <c r="AF155" s="73">
        <f>IF(AB155&gt;='V+G Rechnung'!$C$6,IF(AE155&gt;0,AE155/(AB155-Y155+1),AD155/(AB155-Y155+1)),0)</f>
        <v>0</v>
      </c>
      <c r="AG155" s="59" t="b">
        <v>0</v>
      </c>
      <c r="AH155" s="76"/>
      <c r="AI155" s="58" t="str">
        <f>IF((AG155=FALSE),"",Parameter!$B$54)</f>
        <v/>
      </c>
      <c r="AJ155" s="58"/>
      <c r="AK155" s="58">
        <f t="shared" si="4"/>
        <v>0</v>
      </c>
      <c r="AL155" s="71" t="str">
        <f>IF(AG155=FALSE,"",IF(AK155&gt;='V+G Rechnung'!$C$6,AK155-'V+G Rechnung'!$C$6+1,""))</f>
        <v/>
      </c>
      <c r="AM155" s="73">
        <f>IF((AG155=FALSE),0,Parameter!$C$54/10000*E155)</f>
        <v>0</v>
      </c>
      <c r="AN155" s="74"/>
      <c r="AO155" s="73">
        <f>IF(AK155&gt;='V+G Rechnung'!$C$6,IF(AN155&gt;0,AN155/(AK155-AH155+1),AM155/(AK155-AH155+1)),0)</f>
        <v>0</v>
      </c>
      <c r="AP155" s="59" t="b">
        <v>0</v>
      </c>
      <c r="AQ155" s="58"/>
      <c r="AR155" s="58" t="str">
        <f>IF((AP155=FALSE),"",Parameter!$B$55)</f>
        <v/>
      </c>
      <c r="AS155" s="58"/>
      <c r="AT155" s="58">
        <f t="shared" si="5"/>
        <v>0</v>
      </c>
      <c r="AU155" s="71" t="str">
        <f>IF(AP155=FALSE,"",IF(AT155&gt;='V+G Rechnung'!$C$6,AT155-'V+G Rechnung'!$C$6+1,""))</f>
        <v/>
      </c>
      <c r="AV155" s="73">
        <f>IF((AP155=FALSE),0,Parameter!$C$55/10000*E155)</f>
        <v>0</v>
      </c>
      <c r="AW155" s="74"/>
      <c r="AX155" s="75">
        <f>IF(AT155&gt;='V+G Rechnung'!$C$6,IF(AW155&gt;0,AW155/(AT155-AQ155+1),AV155/(AT155-AQ155+1)),0)</f>
        <v>0</v>
      </c>
    </row>
    <row r="156" spans="1:50" ht="13.5" customHeight="1">
      <c r="A156" s="58" t="str">
        <f t="shared" si="6"/>
        <v/>
      </c>
      <c r="B156" s="8"/>
      <c r="C156" s="8"/>
      <c r="D156" s="77"/>
      <c r="E156" s="70"/>
      <c r="F156" s="58"/>
      <c r="G156" s="58"/>
      <c r="H156" s="70"/>
      <c r="I156" s="59" t="str">
        <f>IF(OR(B156="",G156=""),"",IF(G156="Spindel",Parameter!$B$58,Parameter!$B$59))</f>
        <v/>
      </c>
      <c r="J156" s="58"/>
      <c r="K156" s="58">
        <f t="shared" si="0"/>
        <v>0</v>
      </c>
      <c r="L156" s="71" t="str">
        <f>IF(B156="","",IF(K156&gt;='V+G Rechnung'!$C$6,K156-'V+G Rechnung'!$C$6+1,""))</f>
        <v/>
      </c>
      <c r="M156" s="72"/>
      <c r="N156" s="73">
        <f t="shared" si="1"/>
        <v>0</v>
      </c>
      <c r="O156" s="73">
        <f>IF(K156&gt;='V+G Rechnung'!$C$6,N156/(K156-F156+1),0)</f>
        <v>0</v>
      </c>
      <c r="P156" s="59" t="b">
        <v>0</v>
      </c>
      <c r="Q156" s="58" t="str">
        <f>IF((P156=FALSE),"",IF(G156="Spindel",Parameter!$B$58,Parameter!$B$59))</f>
        <v/>
      </c>
      <c r="R156" s="58"/>
      <c r="S156" s="58">
        <f t="shared" si="2"/>
        <v>0</v>
      </c>
      <c r="T156" s="71" t="str">
        <f>IF(B156="","",IF(S156&gt;='V+G Rechnung'!$C$6,S156-'V+G Rechnung'!$C$6+1,""))</f>
        <v/>
      </c>
      <c r="U156" s="73">
        <f>IF((P156=FALSE),0,IF(G156="Spindel",Parameter!$C$58/10000*E156,Parameter!$C$59/10000*E156))</f>
        <v>0</v>
      </c>
      <c r="V156" s="74"/>
      <c r="W156" s="75">
        <f>IF(S156&gt;='V+G Rechnung'!$C$6,IF(OR(V156&gt;0,U156=""),V156/(S156-F156+1),U156/(S156-F156+1)),0)</f>
        <v>0</v>
      </c>
      <c r="X156" s="59" t="b">
        <v>0</v>
      </c>
      <c r="Y156" s="76"/>
      <c r="Z156" s="58" t="str">
        <f>IF(OR(X156=FALSE),"",IF(G156="Spindel",Parameter!$B$56,Parameter!$B$57))</f>
        <v/>
      </c>
      <c r="AA156" s="58"/>
      <c r="AB156" s="58">
        <f t="shared" si="3"/>
        <v>0</v>
      </c>
      <c r="AC156" s="71" t="str">
        <f>IF(X156=FALSE,"",IF(AB156&gt;='V+G Rechnung'!$C$6,AB156-'V+G Rechnung'!$C$6+1,""))</f>
        <v/>
      </c>
      <c r="AD156" s="73">
        <f>IF((X156=FALSE),0,IF(G156="Spindel",Parameter!$C$56/10000*E156,Parameter!$C$57/10000*E156))</f>
        <v>0</v>
      </c>
      <c r="AE156" s="74"/>
      <c r="AF156" s="73">
        <f>IF(AB156&gt;='V+G Rechnung'!$C$6,IF(AE156&gt;0,AE156/(AB156-Y156+1),AD156/(AB156-Y156+1)),0)</f>
        <v>0</v>
      </c>
      <c r="AG156" s="59" t="b">
        <v>0</v>
      </c>
      <c r="AH156" s="76"/>
      <c r="AI156" s="58" t="str">
        <f>IF((AG156=FALSE),"",Parameter!$B$54)</f>
        <v/>
      </c>
      <c r="AJ156" s="58"/>
      <c r="AK156" s="58">
        <f t="shared" si="4"/>
        <v>0</v>
      </c>
      <c r="AL156" s="71" t="str">
        <f>IF(AG156=FALSE,"",IF(AK156&gt;='V+G Rechnung'!$C$6,AK156-'V+G Rechnung'!$C$6+1,""))</f>
        <v/>
      </c>
      <c r="AM156" s="73">
        <f>IF((AG156=FALSE),0,Parameter!$C$54/10000*E156)</f>
        <v>0</v>
      </c>
      <c r="AN156" s="74"/>
      <c r="AO156" s="73">
        <f>IF(AK156&gt;='V+G Rechnung'!$C$6,IF(AN156&gt;0,AN156/(AK156-AH156+1),AM156/(AK156-AH156+1)),0)</f>
        <v>0</v>
      </c>
      <c r="AP156" s="59" t="b">
        <v>0</v>
      </c>
      <c r="AQ156" s="58"/>
      <c r="AR156" s="58" t="str">
        <f>IF((AP156=FALSE),"",Parameter!$B$55)</f>
        <v/>
      </c>
      <c r="AS156" s="58"/>
      <c r="AT156" s="58">
        <f t="shared" si="5"/>
        <v>0</v>
      </c>
      <c r="AU156" s="71" t="str">
        <f>IF(AP156=FALSE,"",IF(AT156&gt;='V+G Rechnung'!$C$6,AT156-'V+G Rechnung'!$C$6+1,""))</f>
        <v/>
      </c>
      <c r="AV156" s="73">
        <f>IF((AP156=FALSE),0,Parameter!$C$55/10000*E156)</f>
        <v>0</v>
      </c>
      <c r="AW156" s="74"/>
      <c r="AX156" s="75">
        <f>IF(AT156&gt;='V+G Rechnung'!$C$6,IF(AW156&gt;0,AW156/(AT156-AQ156+1),AV156/(AT156-AQ156+1)),0)</f>
        <v>0</v>
      </c>
    </row>
    <row r="157" spans="1:50" ht="13.5" customHeight="1">
      <c r="A157" s="58" t="str">
        <f t="shared" si="6"/>
        <v/>
      </c>
      <c r="B157" s="8"/>
      <c r="C157" s="8"/>
      <c r="D157" s="77"/>
      <c r="E157" s="70"/>
      <c r="F157" s="58"/>
      <c r="G157" s="58"/>
      <c r="H157" s="70"/>
      <c r="I157" s="59" t="str">
        <f>IF(OR(B157="",G157=""),"",IF(G157="Spindel",Parameter!$B$58,Parameter!$B$59))</f>
        <v/>
      </c>
      <c r="J157" s="58"/>
      <c r="K157" s="58">
        <f t="shared" si="0"/>
        <v>0</v>
      </c>
      <c r="L157" s="71" t="str">
        <f>IF(B157="","",IF(K157&gt;='V+G Rechnung'!$C$6,K157-'V+G Rechnung'!$C$6+1,""))</f>
        <v/>
      </c>
      <c r="M157" s="72"/>
      <c r="N157" s="73">
        <f t="shared" si="1"/>
        <v>0</v>
      </c>
      <c r="O157" s="73">
        <f>IF(K157&gt;='V+G Rechnung'!$C$6,N157/(K157-F157+1),0)</f>
        <v>0</v>
      </c>
      <c r="P157" s="59" t="b">
        <v>0</v>
      </c>
      <c r="Q157" s="58" t="str">
        <f>IF((P157=FALSE),"",IF(G157="Spindel",Parameter!$B$58,Parameter!$B$59))</f>
        <v/>
      </c>
      <c r="R157" s="58"/>
      <c r="S157" s="58">
        <f t="shared" si="2"/>
        <v>0</v>
      </c>
      <c r="T157" s="71" t="str">
        <f>IF(B157="","",IF(S157&gt;='V+G Rechnung'!$C$6,S157-'V+G Rechnung'!$C$6+1,""))</f>
        <v/>
      </c>
      <c r="U157" s="73">
        <f>IF((P157=FALSE),0,IF(G157="Spindel",Parameter!$C$58/10000*E157,Parameter!$C$59/10000*E157))</f>
        <v>0</v>
      </c>
      <c r="V157" s="74"/>
      <c r="W157" s="75">
        <f>IF(S157&gt;='V+G Rechnung'!$C$6,IF(OR(V157&gt;0,U157=""),V157/(S157-F157+1),U157/(S157-F157+1)),0)</f>
        <v>0</v>
      </c>
      <c r="X157" s="59" t="b">
        <v>0</v>
      </c>
      <c r="Y157" s="76"/>
      <c r="Z157" s="58" t="str">
        <f>IF(OR(X157=FALSE),"",IF(G157="Spindel",Parameter!$B$56,Parameter!$B$57))</f>
        <v/>
      </c>
      <c r="AA157" s="58"/>
      <c r="AB157" s="58">
        <f t="shared" si="3"/>
        <v>0</v>
      </c>
      <c r="AC157" s="71" t="str">
        <f>IF(X157=FALSE,"",IF(AB157&gt;='V+G Rechnung'!$C$6,AB157-'V+G Rechnung'!$C$6+1,""))</f>
        <v/>
      </c>
      <c r="AD157" s="73">
        <f>IF((X157=FALSE),0,IF(G157="Spindel",Parameter!$C$56/10000*E157,Parameter!$C$57/10000*E157))</f>
        <v>0</v>
      </c>
      <c r="AE157" s="74"/>
      <c r="AF157" s="73">
        <f>IF(AB157&gt;='V+G Rechnung'!$C$6,IF(AE157&gt;0,AE157/(AB157-Y157+1),AD157/(AB157-Y157+1)),0)</f>
        <v>0</v>
      </c>
      <c r="AG157" s="59" t="b">
        <v>0</v>
      </c>
      <c r="AH157" s="76"/>
      <c r="AI157" s="58" t="str">
        <f>IF((AG157=FALSE),"",Parameter!$B$54)</f>
        <v/>
      </c>
      <c r="AJ157" s="58"/>
      <c r="AK157" s="58">
        <f t="shared" si="4"/>
        <v>0</v>
      </c>
      <c r="AL157" s="71" t="str">
        <f>IF(AG157=FALSE,"",IF(AK157&gt;='V+G Rechnung'!$C$6,AK157-'V+G Rechnung'!$C$6+1,""))</f>
        <v/>
      </c>
      <c r="AM157" s="73">
        <f>IF((AG157=FALSE),0,Parameter!$C$54/10000*E157)</f>
        <v>0</v>
      </c>
      <c r="AN157" s="74"/>
      <c r="AO157" s="73">
        <f>IF(AK157&gt;='V+G Rechnung'!$C$6,IF(AN157&gt;0,AN157/(AK157-AH157+1),AM157/(AK157-AH157+1)),0)</f>
        <v>0</v>
      </c>
      <c r="AP157" s="59" t="b">
        <v>0</v>
      </c>
      <c r="AQ157" s="58"/>
      <c r="AR157" s="58" t="str">
        <f>IF((AP157=FALSE),"",Parameter!$B$55)</f>
        <v/>
      </c>
      <c r="AS157" s="58"/>
      <c r="AT157" s="58">
        <f t="shared" si="5"/>
        <v>0</v>
      </c>
      <c r="AU157" s="71" t="str">
        <f>IF(AP157=FALSE,"",IF(AT157&gt;='V+G Rechnung'!$C$6,AT157-'V+G Rechnung'!$C$6+1,""))</f>
        <v/>
      </c>
      <c r="AV157" s="73">
        <f>IF((AP157=FALSE),0,Parameter!$C$55/10000*E157)</f>
        <v>0</v>
      </c>
      <c r="AW157" s="74"/>
      <c r="AX157" s="75">
        <f>IF(AT157&gt;='V+G Rechnung'!$C$6,IF(AW157&gt;0,AW157/(AT157-AQ157+1),AV157/(AT157-AQ157+1)),0)</f>
        <v>0</v>
      </c>
    </row>
    <row r="158" spans="1:50" ht="13.5" customHeight="1">
      <c r="A158" s="58" t="str">
        <f t="shared" si="6"/>
        <v/>
      </c>
      <c r="B158" s="8"/>
      <c r="C158" s="8"/>
      <c r="D158" s="77"/>
      <c r="E158" s="70"/>
      <c r="F158" s="58"/>
      <c r="G158" s="58"/>
      <c r="H158" s="70"/>
      <c r="I158" s="59" t="str">
        <f>IF(OR(B158="",G158=""),"",IF(G158="Spindel",Parameter!$B$58,Parameter!$B$59))</f>
        <v/>
      </c>
      <c r="J158" s="58"/>
      <c r="K158" s="58">
        <f t="shared" si="0"/>
        <v>0</v>
      </c>
      <c r="L158" s="71" t="str">
        <f>IF(B158="","",IF(K158&gt;='V+G Rechnung'!$C$6,K158-'V+G Rechnung'!$C$6+1,""))</f>
        <v/>
      </c>
      <c r="M158" s="72"/>
      <c r="N158" s="73">
        <f t="shared" si="1"/>
        <v>0</v>
      </c>
      <c r="O158" s="73">
        <f>IF(K158&gt;='V+G Rechnung'!$C$6,N158/(K158-F158+1),0)</f>
        <v>0</v>
      </c>
      <c r="P158" s="59" t="b">
        <v>0</v>
      </c>
      <c r="Q158" s="58" t="str">
        <f>IF((P158=FALSE),"",IF(G158="Spindel",Parameter!$B$58,Parameter!$B$59))</f>
        <v/>
      </c>
      <c r="R158" s="58"/>
      <c r="S158" s="58">
        <f t="shared" si="2"/>
        <v>0</v>
      </c>
      <c r="T158" s="71" t="str">
        <f>IF(B158="","",IF(S158&gt;='V+G Rechnung'!$C$6,S158-'V+G Rechnung'!$C$6+1,""))</f>
        <v/>
      </c>
      <c r="U158" s="73">
        <f>IF((P158=FALSE),0,IF(G158="Spindel",Parameter!$C$58/10000*E158,Parameter!$C$59/10000*E158))</f>
        <v>0</v>
      </c>
      <c r="V158" s="74"/>
      <c r="W158" s="75">
        <f>IF(S158&gt;='V+G Rechnung'!$C$6,IF(OR(V158&gt;0,U158=""),V158/(S158-F158+1),U158/(S158-F158+1)),0)</f>
        <v>0</v>
      </c>
      <c r="X158" s="59" t="b">
        <v>0</v>
      </c>
      <c r="Y158" s="76"/>
      <c r="Z158" s="58" t="str">
        <f>IF(OR(X158=FALSE),"",IF(G158="Spindel",Parameter!$B$56,Parameter!$B$57))</f>
        <v/>
      </c>
      <c r="AA158" s="58"/>
      <c r="AB158" s="58">
        <f t="shared" si="3"/>
        <v>0</v>
      </c>
      <c r="AC158" s="71" t="str">
        <f>IF(X158=FALSE,"",IF(AB158&gt;='V+G Rechnung'!$C$6,AB158-'V+G Rechnung'!$C$6+1,""))</f>
        <v/>
      </c>
      <c r="AD158" s="73">
        <f>IF((X158=FALSE),0,IF(G158="Spindel",Parameter!$C$56/10000*E158,Parameter!$C$57/10000*E158))</f>
        <v>0</v>
      </c>
      <c r="AE158" s="74"/>
      <c r="AF158" s="73">
        <f>IF(AB158&gt;='V+G Rechnung'!$C$6,IF(AE158&gt;0,AE158/(AB158-Y158+1),AD158/(AB158-Y158+1)),0)</f>
        <v>0</v>
      </c>
      <c r="AG158" s="59" t="b">
        <v>0</v>
      </c>
      <c r="AH158" s="76"/>
      <c r="AI158" s="58" t="str">
        <f>IF((AG158=FALSE),"",Parameter!$B$54)</f>
        <v/>
      </c>
      <c r="AJ158" s="58"/>
      <c r="AK158" s="58">
        <f t="shared" si="4"/>
        <v>0</v>
      </c>
      <c r="AL158" s="71" t="str">
        <f>IF(AG158=FALSE,"",IF(AK158&gt;='V+G Rechnung'!$C$6,AK158-'V+G Rechnung'!$C$6+1,""))</f>
        <v/>
      </c>
      <c r="AM158" s="73">
        <f>IF((AG158=FALSE),0,Parameter!$C$54/10000*E158)</f>
        <v>0</v>
      </c>
      <c r="AN158" s="74"/>
      <c r="AO158" s="73">
        <f>IF(AK158&gt;='V+G Rechnung'!$C$6,IF(AN158&gt;0,AN158/(AK158-AH158+1),AM158/(AK158-AH158+1)),0)</f>
        <v>0</v>
      </c>
      <c r="AP158" s="59" t="b">
        <v>0</v>
      </c>
      <c r="AQ158" s="58"/>
      <c r="AR158" s="58" t="str">
        <f>IF((AP158=FALSE),"",Parameter!$B$55)</f>
        <v/>
      </c>
      <c r="AS158" s="58"/>
      <c r="AT158" s="58">
        <f t="shared" si="5"/>
        <v>0</v>
      </c>
      <c r="AU158" s="71" t="str">
        <f>IF(AP158=FALSE,"",IF(AT158&gt;='V+G Rechnung'!$C$6,AT158-'V+G Rechnung'!$C$6+1,""))</f>
        <v/>
      </c>
      <c r="AV158" s="73">
        <f>IF((AP158=FALSE),0,Parameter!$C$55/10000*E158)</f>
        <v>0</v>
      </c>
      <c r="AW158" s="74"/>
      <c r="AX158" s="75">
        <f>IF(AT158&gt;='V+G Rechnung'!$C$6,IF(AW158&gt;0,AW158/(AT158-AQ158+1),AV158/(AT158-AQ158+1)),0)</f>
        <v>0</v>
      </c>
    </row>
    <row r="159" spans="1:50" ht="13.5" customHeight="1">
      <c r="A159" s="58" t="str">
        <f t="shared" si="6"/>
        <v/>
      </c>
      <c r="B159" s="8"/>
      <c r="C159" s="8"/>
      <c r="D159" s="77"/>
      <c r="E159" s="70"/>
      <c r="F159" s="58"/>
      <c r="G159" s="58"/>
      <c r="H159" s="70"/>
      <c r="I159" s="59" t="str">
        <f>IF(OR(B159="",G159=""),"",IF(G159="Spindel",Parameter!$B$58,Parameter!$B$59))</f>
        <v/>
      </c>
      <c r="J159" s="58"/>
      <c r="K159" s="58">
        <f t="shared" si="0"/>
        <v>0</v>
      </c>
      <c r="L159" s="71" t="str">
        <f>IF(B159="","",IF(K159&gt;='V+G Rechnung'!$C$6,K159-'V+G Rechnung'!$C$6+1,""))</f>
        <v/>
      </c>
      <c r="M159" s="72"/>
      <c r="N159" s="73">
        <f t="shared" si="1"/>
        <v>0</v>
      </c>
      <c r="O159" s="73">
        <f>IF(K159&gt;='V+G Rechnung'!$C$6,N159/(K159-F159+1),0)</f>
        <v>0</v>
      </c>
      <c r="P159" s="59" t="b">
        <v>0</v>
      </c>
      <c r="Q159" s="58" t="str">
        <f>IF((P159=FALSE),"",IF(G159="Spindel",Parameter!$B$58,Parameter!$B$59))</f>
        <v/>
      </c>
      <c r="R159" s="58"/>
      <c r="S159" s="58">
        <f t="shared" si="2"/>
        <v>0</v>
      </c>
      <c r="T159" s="71" t="str">
        <f>IF(B159="","",IF(S159&gt;='V+G Rechnung'!$C$6,S159-'V+G Rechnung'!$C$6+1,""))</f>
        <v/>
      </c>
      <c r="U159" s="73">
        <f>IF((P159=FALSE),0,IF(G159="Spindel",Parameter!$C$58/10000*E159,Parameter!$C$59/10000*E159))</f>
        <v>0</v>
      </c>
      <c r="V159" s="74"/>
      <c r="W159" s="75">
        <f>IF(S159&gt;='V+G Rechnung'!$C$6,IF(OR(V159&gt;0,U159=""),V159/(S159-F159+1),U159/(S159-F159+1)),0)</f>
        <v>0</v>
      </c>
      <c r="X159" s="59" t="b">
        <v>0</v>
      </c>
      <c r="Y159" s="76"/>
      <c r="Z159" s="58" t="str">
        <f>IF(OR(X159=FALSE),"",IF(G159="Spindel",Parameter!$B$56,Parameter!$B$57))</f>
        <v/>
      </c>
      <c r="AA159" s="58"/>
      <c r="AB159" s="58">
        <f t="shared" si="3"/>
        <v>0</v>
      </c>
      <c r="AC159" s="71" t="str">
        <f>IF(X159=FALSE,"",IF(AB159&gt;='V+G Rechnung'!$C$6,AB159-'V+G Rechnung'!$C$6+1,""))</f>
        <v/>
      </c>
      <c r="AD159" s="73">
        <f>IF((X159=FALSE),0,IF(G159="Spindel",Parameter!$C$56/10000*E159,Parameter!$C$57/10000*E159))</f>
        <v>0</v>
      </c>
      <c r="AE159" s="74"/>
      <c r="AF159" s="73">
        <f>IF(AB159&gt;='V+G Rechnung'!$C$6,IF(AE159&gt;0,AE159/(AB159-Y159+1),AD159/(AB159-Y159+1)),0)</f>
        <v>0</v>
      </c>
      <c r="AG159" s="59" t="b">
        <v>0</v>
      </c>
      <c r="AH159" s="76"/>
      <c r="AI159" s="58" t="str">
        <f>IF((AG159=FALSE),"",Parameter!$B$54)</f>
        <v/>
      </c>
      <c r="AJ159" s="58"/>
      <c r="AK159" s="58">
        <f t="shared" si="4"/>
        <v>0</v>
      </c>
      <c r="AL159" s="71" t="str">
        <f>IF(AG159=FALSE,"",IF(AK159&gt;='V+G Rechnung'!$C$6,AK159-'V+G Rechnung'!$C$6+1,""))</f>
        <v/>
      </c>
      <c r="AM159" s="73">
        <f>IF((AG159=FALSE),0,Parameter!$C$54/10000*E159)</f>
        <v>0</v>
      </c>
      <c r="AN159" s="74"/>
      <c r="AO159" s="73">
        <f>IF(AK159&gt;='V+G Rechnung'!$C$6,IF(AN159&gt;0,AN159/(AK159-AH159+1),AM159/(AK159-AH159+1)),0)</f>
        <v>0</v>
      </c>
      <c r="AP159" s="59" t="b">
        <v>0</v>
      </c>
      <c r="AQ159" s="58"/>
      <c r="AR159" s="58" t="str">
        <f>IF((AP159=FALSE),"",Parameter!$B$55)</f>
        <v/>
      </c>
      <c r="AS159" s="58"/>
      <c r="AT159" s="58">
        <f t="shared" si="5"/>
        <v>0</v>
      </c>
      <c r="AU159" s="71" t="str">
        <f>IF(AP159=FALSE,"",IF(AT159&gt;='V+G Rechnung'!$C$6,AT159-'V+G Rechnung'!$C$6+1,""))</f>
        <v/>
      </c>
      <c r="AV159" s="73">
        <f>IF((AP159=FALSE),0,Parameter!$C$55/10000*E159)</f>
        <v>0</v>
      </c>
      <c r="AW159" s="74"/>
      <c r="AX159" s="75">
        <f>IF(AT159&gt;='V+G Rechnung'!$C$6,IF(AW159&gt;0,AW159/(AT159-AQ159+1),AV159/(AT159-AQ159+1)),0)</f>
        <v>0</v>
      </c>
    </row>
    <row r="160" spans="1:50" ht="13.5" customHeight="1">
      <c r="A160" s="58" t="str">
        <f t="shared" si="6"/>
        <v/>
      </c>
      <c r="B160" s="8"/>
      <c r="C160" s="8"/>
      <c r="D160" s="77"/>
      <c r="E160" s="70"/>
      <c r="F160" s="58"/>
      <c r="G160" s="58"/>
      <c r="H160" s="70"/>
      <c r="I160" s="59" t="str">
        <f>IF(OR(B160="",G160=""),"",IF(G160="Spindel",Parameter!$B$58,Parameter!$B$59))</f>
        <v/>
      </c>
      <c r="J160" s="58"/>
      <c r="K160" s="58">
        <f t="shared" si="0"/>
        <v>0</v>
      </c>
      <c r="L160" s="71" t="str">
        <f>IF(B160="","",IF(K160&gt;='V+G Rechnung'!$C$6,K160-'V+G Rechnung'!$C$6+1,""))</f>
        <v/>
      </c>
      <c r="M160" s="72"/>
      <c r="N160" s="73">
        <f t="shared" si="1"/>
        <v>0</v>
      </c>
      <c r="O160" s="73">
        <f>IF(K160&gt;='V+G Rechnung'!$C$6,N160/(K160-F160+1),0)</f>
        <v>0</v>
      </c>
      <c r="P160" s="59" t="b">
        <v>0</v>
      </c>
      <c r="Q160" s="58" t="str">
        <f>IF((P160=FALSE),"",IF(G160="Spindel",Parameter!$B$58,Parameter!$B$59))</f>
        <v/>
      </c>
      <c r="R160" s="58"/>
      <c r="S160" s="58">
        <f t="shared" si="2"/>
        <v>0</v>
      </c>
      <c r="T160" s="71" t="str">
        <f>IF(B160="","",IF(S160&gt;='V+G Rechnung'!$C$6,S160-'V+G Rechnung'!$C$6+1,""))</f>
        <v/>
      </c>
      <c r="U160" s="73">
        <f>IF((P160=FALSE),0,IF(G160="Spindel",Parameter!$C$58/10000*E160,Parameter!$C$59/10000*E160))</f>
        <v>0</v>
      </c>
      <c r="V160" s="74"/>
      <c r="W160" s="75">
        <f>IF(S160&gt;='V+G Rechnung'!$C$6,IF(OR(V160&gt;0,U160=""),V160/(S160-F160+1),U160/(S160-F160+1)),0)</f>
        <v>0</v>
      </c>
      <c r="X160" s="59" t="b">
        <v>0</v>
      </c>
      <c r="Y160" s="76"/>
      <c r="Z160" s="58" t="str">
        <f>IF(OR(X160=FALSE),"",IF(G160="Spindel",Parameter!$B$56,Parameter!$B$57))</f>
        <v/>
      </c>
      <c r="AA160" s="58"/>
      <c r="AB160" s="58">
        <f t="shared" si="3"/>
        <v>0</v>
      </c>
      <c r="AC160" s="71" t="str">
        <f>IF(X160=FALSE,"",IF(AB160&gt;='V+G Rechnung'!$C$6,AB160-'V+G Rechnung'!$C$6+1,""))</f>
        <v/>
      </c>
      <c r="AD160" s="73">
        <f>IF((X160=FALSE),0,IF(G160="Spindel",Parameter!$C$56/10000*E160,Parameter!$C$57/10000*E160))</f>
        <v>0</v>
      </c>
      <c r="AE160" s="74"/>
      <c r="AF160" s="73">
        <f>IF(AB160&gt;='V+G Rechnung'!$C$6,IF(AE160&gt;0,AE160/(AB160-Y160+1),AD160/(AB160-Y160+1)),0)</f>
        <v>0</v>
      </c>
      <c r="AG160" s="59" t="b">
        <v>0</v>
      </c>
      <c r="AH160" s="76"/>
      <c r="AI160" s="58" t="str">
        <f>IF((AG160=FALSE),"",Parameter!$B$54)</f>
        <v/>
      </c>
      <c r="AJ160" s="58"/>
      <c r="AK160" s="58">
        <f t="shared" si="4"/>
        <v>0</v>
      </c>
      <c r="AL160" s="71" t="str">
        <f>IF(AG160=FALSE,"",IF(AK160&gt;='V+G Rechnung'!$C$6,AK160-'V+G Rechnung'!$C$6+1,""))</f>
        <v/>
      </c>
      <c r="AM160" s="73">
        <f>IF((AG160=FALSE),0,Parameter!$C$54/10000*E160)</f>
        <v>0</v>
      </c>
      <c r="AN160" s="74"/>
      <c r="AO160" s="73">
        <f>IF(AK160&gt;='V+G Rechnung'!$C$6,IF(AN160&gt;0,AN160/(AK160-AH160+1),AM160/(AK160-AH160+1)),0)</f>
        <v>0</v>
      </c>
      <c r="AP160" s="59" t="b">
        <v>0</v>
      </c>
      <c r="AQ160" s="58"/>
      <c r="AR160" s="58" t="str">
        <f>IF((AP160=FALSE),"",Parameter!$B$55)</f>
        <v/>
      </c>
      <c r="AS160" s="58"/>
      <c r="AT160" s="58">
        <f t="shared" si="5"/>
        <v>0</v>
      </c>
      <c r="AU160" s="71" t="str">
        <f>IF(AP160=FALSE,"",IF(AT160&gt;='V+G Rechnung'!$C$6,AT160-'V+G Rechnung'!$C$6+1,""))</f>
        <v/>
      </c>
      <c r="AV160" s="73">
        <f>IF((AP160=FALSE),0,Parameter!$C$55/10000*E160)</f>
        <v>0</v>
      </c>
      <c r="AW160" s="74"/>
      <c r="AX160" s="75">
        <f>IF(AT160&gt;='V+G Rechnung'!$C$6,IF(AW160&gt;0,AW160/(AT160-AQ160+1),AV160/(AT160-AQ160+1)),0)</f>
        <v>0</v>
      </c>
    </row>
    <row r="161" spans="1:50" ht="13.5" customHeight="1">
      <c r="A161" s="58" t="str">
        <f t="shared" si="6"/>
        <v/>
      </c>
      <c r="B161" s="8"/>
      <c r="C161" s="8"/>
      <c r="D161" s="77"/>
      <c r="E161" s="70"/>
      <c r="F161" s="58"/>
      <c r="G161" s="58"/>
      <c r="H161" s="70"/>
      <c r="I161" s="59" t="str">
        <f>IF(OR(B161="",G161=""),"",IF(G161="Spindel",Parameter!$B$58,Parameter!$B$59))</f>
        <v/>
      </c>
      <c r="J161" s="58"/>
      <c r="K161" s="58">
        <f t="shared" si="0"/>
        <v>0</v>
      </c>
      <c r="L161" s="71" t="str">
        <f>IF(B161="","",IF(K161&gt;='V+G Rechnung'!$C$6,K161-'V+G Rechnung'!$C$6+1,""))</f>
        <v/>
      </c>
      <c r="M161" s="72"/>
      <c r="N161" s="73">
        <f t="shared" si="1"/>
        <v>0</v>
      </c>
      <c r="O161" s="73">
        <f>IF(K161&gt;='V+G Rechnung'!$C$6,N161/(K161-F161+1),0)</f>
        <v>0</v>
      </c>
      <c r="P161" s="59" t="b">
        <v>0</v>
      </c>
      <c r="Q161" s="58" t="str">
        <f>IF((P161=FALSE),"",IF(G161="Spindel",Parameter!$B$58,Parameter!$B$59))</f>
        <v/>
      </c>
      <c r="R161" s="58"/>
      <c r="S161" s="58">
        <f t="shared" si="2"/>
        <v>0</v>
      </c>
      <c r="T161" s="71" t="str">
        <f>IF(B161="","",IF(S161&gt;='V+G Rechnung'!$C$6,S161-'V+G Rechnung'!$C$6+1,""))</f>
        <v/>
      </c>
      <c r="U161" s="73">
        <f>IF((P161=FALSE),0,IF(G161="Spindel",Parameter!$C$58/10000*E161,Parameter!$C$59/10000*E161))</f>
        <v>0</v>
      </c>
      <c r="V161" s="74"/>
      <c r="W161" s="75">
        <f>IF(S161&gt;='V+G Rechnung'!$C$6,IF(OR(V161&gt;0,U161=""),V161/(S161-F161+1),U161/(S161-F161+1)),0)</f>
        <v>0</v>
      </c>
      <c r="X161" s="59" t="b">
        <v>0</v>
      </c>
      <c r="Y161" s="76"/>
      <c r="Z161" s="58" t="str">
        <f>IF(OR(X161=FALSE),"",IF(G161="Spindel",Parameter!$B$56,Parameter!$B$57))</f>
        <v/>
      </c>
      <c r="AA161" s="58"/>
      <c r="AB161" s="58">
        <f t="shared" si="3"/>
        <v>0</v>
      </c>
      <c r="AC161" s="71" t="str">
        <f>IF(X161=FALSE,"",IF(AB161&gt;='V+G Rechnung'!$C$6,AB161-'V+G Rechnung'!$C$6+1,""))</f>
        <v/>
      </c>
      <c r="AD161" s="73">
        <f>IF((X161=FALSE),0,IF(G161="Spindel",Parameter!$C$56/10000*E161,Parameter!$C$57/10000*E161))</f>
        <v>0</v>
      </c>
      <c r="AE161" s="74"/>
      <c r="AF161" s="73">
        <f>IF(AB161&gt;='V+G Rechnung'!$C$6,IF(AE161&gt;0,AE161/(AB161-Y161+1),AD161/(AB161-Y161+1)),0)</f>
        <v>0</v>
      </c>
      <c r="AG161" s="59" t="b">
        <v>0</v>
      </c>
      <c r="AH161" s="76"/>
      <c r="AI161" s="58" t="str">
        <f>IF((AG161=FALSE),"",Parameter!$B$54)</f>
        <v/>
      </c>
      <c r="AJ161" s="58"/>
      <c r="AK161" s="58">
        <f t="shared" si="4"/>
        <v>0</v>
      </c>
      <c r="AL161" s="71" t="str">
        <f>IF(AG161=FALSE,"",IF(AK161&gt;='V+G Rechnung'!$C$6,AK161-'V+G Rechnung'!$C$6+1,""))</f>
        <v/>
      </c>
      <c r="AM161" s="73">
        <f>IF((AG161=FALSE),0,Parameter!$C$54/10000*E161)</f>
        <v>0</v>
      </c>
      <c r="AN161" s="74"/>
      <c r="AO161" s="73">
        <f>IF(AK161&gt;='V+G Rechnung'!$C$6,IF(AN161&gt;0,AN161/(AK161-AH161+1),AM161/(AK161-AH161+1)),0)</f>
        <v>0</v>
      </c>
      <c r="AP161" s="59" t="b">
        <v>0</v>
      </c>
      <c r="AQ161" s="58"/>
      <c r="AR161" s="58" t="str">
        <f>IF((AP161=FALSE),"",Parameter!$B$55)</f>
        <v/>
      </c>
      <c r="AS161" s="58"/>
      <c r="AT161" s="58">
        <f t="shared" si="5"/>
        <v>0</v>
      </c>
      <c r="AU161" s="71" t="str">
        <f>IF(AP161=FALSE,"",IF(AT161&gt;='V+G Rechnung'!$C$6,AT161-'V+G Rechnung'!$C$6+1,""))</f>
        <v/>
      </c>
      <c r="AV161" s="73">
        <f>IF((AP161=FALSE),0,Parameter!$C$55/10000*E161)</f>
        <v>0</v>
      </c>
      <c r="AW161" s="74"/>
      <c r="AX161" s="75">
        <f>IF(AT161&gt;='V+G Rechnung'!$C$6,IF(AW161&gt;0,AW161/(AT161-AQ161+1),AV161/(AT161-AQ161+1)),0)</f>
        <v>0</v>
      </c>
    </row>
    <row r="162" spans="1:50" ht="13.5" customHeight="1">
      <c r="A162" s="58" t="str">
        <f t="shared" si="6"/>
        <v/>
      </c>
      <c r="B162" s="8"/>
      <c r="C162" s="8"/>
      <c r="D162" s="77"/>
      <c r="E162" s="70"/>
      <c r="F162" s="58"/>
      <c r="G162" s="58"/>
      <c r="H162" s="70"/>
      <c r="I162" s="59" t="str">
        <f>IF(OR(B162="",G162=""),"",IF(G162="Spindel",Parameter!$B$58,Parameter!$B$59))</f>
        <v/>
      </c>
      <c r="J162" s="58"/>
      <c r="K162" s="58">
        <f t="shared" si="0"/>
        <v>0</v>
      </c>
      <c r="L162" s="71" t="str">
        <f>IF(B162="","",IF(K162&gt;='V+G Rechnung'!$C$6,K162-'V+G Rechnung'!$C$6+1,""))</f>
        <v/>
      </c>
      <c r="M162" s="72"/>
      <c r="N162" s="73">
        <f t="shared" si="1"/>
        <v>0</v>
      </c>
      <c r="O162" s="73">
        <f>IF(K162&gt;='V+G Rechnung'!$C$6,N162/(K162-F162+1),0)</f>
        <v>0</v>
      </c>
      <c r="P162" s="59" t="b">
        <v>0</v>
      </c>
      <c r="Q162" s="58" t="str">
        <f>IF((P162=FALSE),"",IF(G162="Spindel",Parameter!$B$58,Parameter!$B$59))</f>
        <v/>
      </c>
      <c r="R162" s="58"/>
      <c r="S162" s="58">
        <f t="shared" si="2"/>
        <v>0</v>
      </c>
      <c r="T162" s="71" t="str">
        <f>IF(B162="","",IF(S162&gt;='V+G Rechnung'!$C$6,S162-'V+G Rechnung'!$C$6+1,""))</f>
        <v/>
      </c>
      <c r="U162" s="73">
        <f>IF((P162=FALSE),0,IF(G162="Spindel",Parameter!$C$58/10000*E162,Parameter!$C$59/10000*E162))</f>
        <v>0</v>
      </c>
      <c r="V162" s="74"/>
      <c r="W162" s="75">
        <f>IF(S162&gt;='V+G Rechnung'!$C$6,IF(OR(V162&gt;0,U162=""),V162/(S162-F162+1),U162/(S162-F162+1)),0)</f>
        <v>0</v>
      </c>
      <c r="X162" s="59" t="b">
        <v>0</v>
      </c>
      <c r="Y162" s="76"/>
      <c r="Z162" s="58" t="str">
        <f>IF(OR(X162=FALSE),"",IF(G162="Spindel",Parameter!$B$56,Parameter!$B$57))</f>
        <v/>
      </c>
      <c r="AA162" s="58"/>
      <c r="AB162" s="58">
        <f t="shared" si="3"/>
        <v>0</v>
      </c>
      <c r="AC162" s="71" t="str">
        <f>IF(X162=FALSE,"",IF(AB162&gt;='V+G Rechnung'!$C$6,AB162-'V+G Rechnung'!$C$6+1,""))</f>
        <v/>
      </c>
      <c r="AD162" s="73">
        <f>IF((X162=FALSE),0,IF(G162="Spindel",Parameter!$C$56/10000*E162,Parameter!$C$57/10000*E162))</f>
        <v>0</v>
      </c>
      <c r="AE162" s="74"/>
      <c r="AF162" s="73">
        <f>IF(AB162&gt;='V+G Rechnung'!$C$6,IF(AE162&gt;0,AE162/(AB162-Y162+1),AD162/(AB162-Y162+1)),0)</f>
        <v>0</v>
      </c>
      <c r="AG162" s="59" t="b">
        <v>0</v>
      </c>
      <c r="AH162" s="76"/>
      <c r="AI162" s="58" t="str">
        <f>IF((AG162=FALSE),"",Parameter!$B$54)</f>
        <v/>
      </c>
      <c r="AJ162" s="58"/>
      <c r="AK162" s="58">
        <f t="shared" si="4"/>
        <v>0</v>
      </c>
      <c r="AL162" s="71" t="str">
        <f>IF(AG162=FALSE,"",IF(AK162&gt;='V+G Rechnung'!$C$6,AK162-'V+G Rechnung'!$C$6+1,""))</f>
        <v/>
      </c>
      <c r="AM162" s="73">
        <f>IF((AG162=FALSE),0,Parameter!$C$54/10000*E162)</f>
        <v>0</v>
      </c>
      <c r="AN162" s="74"/>
      <c r="AO162" s="73">
        <f>IF(AK162&gt;='V+G Rechnung'!$C$6,IF(AN162&gt;0,AN162/(AK162-AH162+1),AM162/(AK162-AH162+1)),0)</f>
        <v>0</v>
      </c>
      <c r="AP162" s="59" t="b">
        <v>0</v>
      </c>
      <c r="AQ162" s="58"/>
      <c r="AR162" s="58" t="str">
        <f>IF((AP162=FALSE),"",Parameter!$B$55)</f>
        <v/>
      </c>
      <c r="AS162" s="58"/>
      <c r="AT162" s="58">
        <f t="shared" si="5"/>
        <v>0</v>
      </c>
      <c r="AU162" s="71" t="str">
        <f>IF(AP162=FALSE,"",IF(AT162&gt;='V+G Rechnung'!$C$6,AT162-'V+G Rechnung'!$C$6+1,""))</f>
        <v/>
      </c>
      <c r="AV162" s="73">
        <f>IF((AP162=FALSE),0,Parameter!$C$55/10000*E162)</f>
        <v>0</v>
      </c>
      <c r="AW162" s="74"/>
      <c r="AX162" s="75">
        <f>IF(AT162&gt;='V+G Rechnung'!$C$6,IF(AW162&gt;0,AW162/(AT162-AQ162+1),AV162/(AT162-AQ162+1)),0)</f>
        <v>0</v>
      </c>
    </row>
    <row r="163" spans="1:50" ht="13.5" customHeight="1">
      <c r="A163" s="58" t="str">
        <f t="shared" si="6"/>
        <v/>
      </c>
      <c r="B163" s="8"/>
      <c r="C163" s="8"/>
      <c r="D163" s="77"/>
      <c r="E163" s="70"/>
      <c r="F163" s="58"/>
      <c r="G163" s="58"/>
      <c r="H163" s="70"/>
      <c r="I163" s="59" t="str">
        <f>IF(OR(B163="",G163=""),"",IF(G163="Spindel",Parameter!$B$58,Parameter!$B$59))</f>
        <v/>
      </c>
      <c r="J163" s="58"/>
      <c r="K163" s="58">
        <f t="shared" si="0"/>
        <v>0</v>
      </c>
      <c r="L163" s="71" t="str">
        <f>IF(B163="","",IF(K163&gt;='V+G Rechnung'!$C$6,K163-'V+G Rechnung'!$C$6+1,""))</f>
        <v/>
      </c>
      <c r="M163" s="72"/>
      <c r="N163" s="73">
        <f t="shared" si="1"/>
        <v>0</v>
      </c>
      <c r="O163" s="73">
        <f>IF(K163&gt;='V+G Rechnung'!$C$6,N163/(K163-F163+1),0)</f>
        <v>0</v>
      </c>
      <c r="P163" s="59" t="b">
        <v>0</v>
      </c>
      <c r="Q163" s="58" t="str">
        <f>IF((P163=FALSE),"",IF(G163="Spindel",Parameter!$B$58,Parameter!$B$59))</f>
        <v/>
      </c>
      <c r="R163" s="58"/>
      <c r="S163" s="58">
        <f t="shared" si="2"/>
        <v>0</v>
      </c>
      <c r="T163" s="71" t="str">
        <f>IF(B163="","",IF(S163&gt;='V+G Rechnung'!$C$6,S163-'V+G Rechnung'!$C$6+1,""))</f>
        <v/>
      </c>
      <c r="U163" s="73">
        <f>IF((P163=FALSE),0,IF(G163="Spindel",Parameter!$C$58/10000*E163,Parameter!$C$59/10000*E163))</f>
        <v>0</v>
      </c>
      <c r="V163" s="74"/>
      <c r="W163" s="75">
        <f>IF(S163&gt;='V+G Rechnung'!$C$6,IF(OR(V163&gt;0,U163=""),V163/(S163-F163+1),U163/(S163-F163+1)),0)</f>
        <v>0</v>
      </c>
      <c r="X163" s="59" t="b">
        <v>0</v>
      </c>
      <c r="Y163" s="76"/>
      <c r="Z163" s="58" t="str">
        <f>IF(OR(X163=FALSE),"",IF(G163="Spindel",Parameter!$B$56,Parameter!$B$57))</f>
        <v/>
      </c>
      <c r="AA163" s="58"/>
      <c r="AB163" s="58">
        <f t="shared" si="3"/>
        <v>0</v>
      </c>
      <c r="AC163" s="71" t="str">
        <f>IF(X163=FALSE,"",IF(AB163&gt;='V+G Rechnung'!$C$6,AB163-'V+G Rechnung'!$C$6+1,""))</f>
        <v/>
      </c>
      <c r="AD163" s="73">
        <f>IF((X163=FALSE),0,IF(G163="Spindel",Parameter!$C$56/10000*E163,Parameter!$C$57/10000*E163))</f>
        <v>0</v>
      </c>
      <c r="AE163" s="74"/>
      <c r="AF163" s="73">
        <f>IF(AB163&gt;='V+G Rechnung'!$C$6,IF(AE163&gt;0,AE163/(AB163-Y163+1),AD163/(AB163-Y163+1)),0)</f>
        <v>0</v>
      </c>
      <c r="AG163" s="59" t="b">
        <v>0</v>
      </c>
      <c r="AH163" s="76"/>
      <c r="AI163" s="58" t="str">
        <f>IF((AG163=FALSE),"",Parameter!$B$54)</f>
        <v/>
      </c>
      <c r="AJ163" s="58"/>
      <c r="AK163" s="58">
        <f t="shared" si="4"/>
        <v>0</v>
      </c>
      <c r="AL163" s="71" t="str">
        <f>IF(AG163=FALSE,"",IF(AK163&gt;='V+G Rechnung'!$C$6,AK163-'V+G Rechnung'!$C$6+1,""))</f>
        <v/>
      </c>
      <c r="AM163" s="73">
        <f>IF((AG163=FALSE),0,Parameter!$C$54/10000*E163)</f>
        <v>0</v>
      </c>
      <c r="AN163" s="74"/>
      <c r="AO163" s="73">
        <f>IF(AK163&gt;='V+G Rechnung'!$C$6,IF(AN163&gt;0,AN163/(AK163-AH163+1),AM163/(AK163-AH163+1)),0)</f>
        <v>0</v>
      </c>
      <c r="AP163" s="59" t="b">
        <v>0</v>
      </c>
      <c r="AQ163" s="58"/>
      <c r="AR163" s="58" t="str">
        <f>IF((AP163=FALSE),"",Parameter!$B$55)</f>
        <v/>
      </c>
      <c r="AS163" s="58"/>
      <c r="AT163" s="58">
        <f t="shared" si="5"/>
        <v>0</v>
      </c>
      <c r="AU163" s="71" t="str">
        <f>IF(AP163=FALSE,"",IF(AT163&gt;='V+G Rechnung'!$C$6,AT163-'V+G Rechnung'!$C$6+1,""))</f>
        <v/>
      </c>
      <c r="AV163" s="73">
        <f>IF((AP163=FALSE),0,Parameter!$C$55/10000*E163)</f>
        <v>0</v>
      </c>
      <c r="AW163" s="74"/>
      <c r="AX163" s="75">
        <f>IF(AT163&gt;='V+G Rechnung'!$C$6,IF(AW163&gt;0,AW163/(AT163-AQ163+1),AV163/(AT163-AQ163+1)),0)</f>
        <v>0</v>
      </c>
    </row>
    <row r="164" spans="1:50" ht="13.5" customHeight="1">
      <c r="A164" s="58" t="str">
        <f t="shared" si="6"/>
        <v/>
      </c>
      <c r="B164" s="8"/>
      <c r="C164" s="8"/>
      <c r="D164" s="77"/>
      <c r="E164" s="70"/>
      <c r="F164" s="58"/>
      <c r="G164" s="58"/>
      <c r="H164" s="70"/>
      <c r="I164" s="59" t="str">
        <f>IF(OR(B164="",G164=""),"",IF(G164="Spindel",Parameter!$B$58,Parameter!$B$59))</f>
        <v/>
      </c>
      <c r="J164" s="58"/>
      <c r="K164" s="58">
        <f t="shared" si="0"/>
        <v>0</v>
      </c>
      <c r="L164" s="71" t="str">
        <f>IF(B164="","",IF(K164&gt;='V+G Rechnung'!$C$6,K164-'V+G Rechnung'!$C$6+1,""))</f>
        <v/>
      </c>
      <c r="M164" s="72"/>
      <c r="N164" s="73">
        <f t="shared" si="1"/>
        <v>0</v>
      </c>
      <c r="O164" s="73">
        <f>IF(K164&gt;='V+G Rechnung'!$C$6,N164/(K164-F164+1),0)</f>
        <v>0</v>
      </c>
      <c r="P164" s="59" t="b">
        <v>0</v>
      </c>
      <c r="Q164" s="58" t="str">
        <f>IF((P164=FALSE),"",IF(G164="Spindel",Parameter!$B$58,Parameter!$B$59))</f>
        <v/>
      </c>
      <c r="R164" s="58"/>
      <c r="S164" s="58">
        <f t="shared" si="2"/>
        <v>0</v>
      </c>
      <c r="T164" s="71" t="str">
        <f>IF(B164="","",IF(S164&gt;='V+G Rechnung'!$C$6,S164-'V+G Rechnung'!$C$6+1,""))</f>
        <v/>
      </c>
      <c r="U164" s="73">
        <f>IF((P164=FALSE),0,IF(G164="Spindel",Parameter!$C$58/10000*E164,Parameter!$C$59/10000*E164))</f>
        <v>0</v>
      </c>
      <c r="V164" s="74"/>
      <c r="W164" s="75">
        <f>IF(S164&gt;='V+G Rechnung'!$C$6,IF(OR(V164&gt;0,U164=""),V164/(S164-F164+1),U164/(S164-F164+1)),0)</f>
        <v>0</v>
      </c>
      <c r="X164" s="59" t="b">
        <v>0</v>
      </c>
      <c r="Y164" s="76"/>
      <c r="Z164" s="58" t="str">
        <f>IF(OR(X164=FALSE),"",IF(G164="Spindel",Parameter!$B$56,Parameter!$B$57))</f>
        <v/>
      </c>
      <c r="AA164" s="58"/>
      <c r="AB164" s="58">
        <f t="shared" si="3"/>
        <v>0</v>
      </c>
      <c r="AC164" s="71" t="str">
        <f>IF(X164=FALSE,"",IF(AB164&gt;='V+G Rechnung'!$C$6,AB164-'V+G Rechnung'!$C$6+1,""))</f>
        <v/>
      </c>
      <c r="AD164" s="73">
        <f>IF((X164=FALSE),0,IF(G164="Spindel",Parameter!$C$56/10000*E164,Parameter!$C$57/10000*E164))</f>
        <v>0</v>
      </c>
      <c r="AE164" s="74"/>
      <c r="AF164" s="73">
        <f>IF(AB164&gt;='V+G Rechnung'!$C$6,IF(AE164&gt;0,AE164/(AB164-Y164+1),AD164/(AB164-Y164+1)),0)</f>
        <v>0</v>
      </c>
      <c r="AG164" s="59" t="b">
        <v>0</v>
      </c>
      <c r="AH164" s="76"/>
      <c r="AI164" s="58" t="str">
        <f>IF((AG164=FALSE),"",Parameter!$B$54)</f>
        <v/>
      </c>
      <c r="AJ164" s="58"/>
      <c r="AK164" s="58">
        <f t="shared" si="4"/>
        <v>0</v>
      </c>
      <c r="AL164" s="71" t="str">
        <f>IF(AG164=FALSE,"",IF(AK164&gt;='V+G Rechnung'!$C$6,AK164-'V+G Rechnung'!$C$6+1,""))</f>
        <v/>
      </c>
      <c r="AM164" s="73">
        <f>IF((AG164=FALSE),0,Parameter!$C$54/10000*E164)</f>
        <v>0</v>
      </c>
      <c r="AN164" s="74"/>
      <c r="AO164" s="73">
        <f>IF(AK164&gt;='V+G Rechnung'!$C$6,IF(AN164&gt;0,AN164/(AK164-AH164+1),AM164/(AK164-AH164+1)),0)</f>
        <v>0</v>
      </c>
      <c r="AP164" s="59" t="b">
        <v>0</v>
      </c>
      <c r="AQ164" s="58"/>
      <c r="AR164" s="58" t="str">
        <f>IF((AP164=FALSE),"",Parameter!$B$55)</f>
        <v/>
      </c>
      <c r="AS164" s="58"/>
      <c r="AT164" s="58">
        <f t="shared" si="5"/>
        <v>0</v>
      </c>
      <c r="AU164" s="71" t="str">
        <f>IF(AP164=FALSE,"",IF(AT164&gt;='V+G Rechnung'!$C$6,AT164-'V+G Rechnung'!$C$6+1,""))</f>
        <v/>
      </c>
      <c r="AV164" s="73">
        <f>IF((AP164=FALSE),0,Parameter!$C$55/10000*E164)</f>
        <v>0</v>
      </c>
      <c r="AW164" s="74"/>
      <c r="AX164" s="75">
        <f>IF(AT164&gt;='V+G Rechnung'!$C$6,IF(AW164&gt;0,AW164/(AT164-AQ164+1),AV164/(AT164-AQ164+1)),0)</f>
        <v>0</v>
      </c>
    </row>
    <row r="165" spans="1:50" ht="13.5" customHeight="1">
      <c r="A165" s="58" t="str">
        <f t="shared" si="6"/>
        <v/>
      </c>
      <c r="B165" s="8"/>
      <c r="C165" s="8"/>
      <c r="D165" s="77"/>
      <c r="E165" s="70"/>
      <c r="F165" s="58"/>
      <c r="G165" s="58"/>
      <c r="H165" s="70"/>
      <c r="I165" s="59" t="str">
        <f>IF(OR(B165="",G165=""),"",IF(G165="Spindel",Parameter!$B$58,Parameter!$B$59))</f>
        <v/>
      </c>
      <c r="J165" s="58"/>
      <c r="K165" s="58">
        <f t="shared" si="0"/>
        <v>0</v>
      </c>
      <c r="L165" s="71" t="str">
        <f>IF(B165="","",IF(K165&gt;='V+G Rechnung'!$C$6,K165-'V+G Rechnung'!$C$6+1,""))</f>
        <v/>
      </c>
      <c r="M165" s="72"/>
      <c r="N165" s="73">
        <f t="shared" si="1"/>
        <v>0</v>
      </c>
      <c r="O165" s="73">
        <f>IF(K165&gt;='V+G Rechnung'!$C$6,N165/(K165-F165+1),0)</f>
        <v>0</v>
      </c>
      <c r="P165" s="59" t="b">
        <v>0</v>
      </c>
      <c r="Q165" s="58" t="str">
        <f>IF((P165=FALSE),"",IF(G165="Spindel",Parameter!$B$58,Parameter!$B$59))</f>
        <v/>
      </c>
      <c r="R165" s="58"/>
      <c r="S165" s="58">
        <f t="shared" si="2"/>
        <v>0</v>
      </c>
      <c r="T165" s="71" t="str">
        <f>IF(B165="","",IF(S165&gt;='V+G Rechnung'!$C$6,S165-'V+G Rechnung'!$C$6+1,""))</f>
        <v/>
      </c>
      <c r="U165" s="73">
        <f>IF((P165=FALSE),0,IF(G165="Spindel",Parameter!$C$58/10000*E165,Parameter!$C$59/10000*E165))</f>
        <v>0</v>
      </c>
      <c r="V165" s="74"/>
      <c r="W165" s="75">
        <f>IF(S165&gt;='V+G Rechnung'!$C$6,IF(OR(V165&gt;0,U165=""),V165/(S165-F165+1),U165/(S165-F165+1)),0)</f>
        <v>0</v>
      </c>
      <c r="X165" s="59" t="b">
        <v>0</v>
      </c>
      <c r="Y165" s="76"/>
      <c r="Z165" s="58" t="str">
        <f>IF(OR(X165=FALSE),"",IF(G165="Spindel",Parameter!$B$56,Parameter!$B$57))</f>
        <v/>
      </c>
      <c r="AA165" s="58"/>
      <c r="AB165" s="58">
        <f t="shared" si="3"/>
        <v>0</v>
      </c>
      <c r="AC165" s="71" t="str">
        <f>IF(X165=FALSE,"",IF(AB165&gt;='V+G Rechnung'!$C$6,AB165-'V+G Rechnung'!$C$6+1,""))</f>
        <v/>
      </c>
      <c r="AD165" s="73">
        <f>IF((X165=FALSE),0,IF(G165="Spindel",Parameter!$C$56/10000*E165,Parameter!$C$57/10000*E165))</f>
        <v>0</v>
      </c>
      <c r="AE165" s="74"/>
      <c r="AF165" s="73">
        <f>IF(AB165&gt;='V+G Rechnung'!$C$6,IF(AE165&gt;0,AE165/(AB165-Y165+1),AD165/(AB165-Y165+1)),0)</f>
        <v>0</v>
      </c>
      <c r="AG165" s="59" t="b">
        <v>0</v>
      </c>
      <c r="AH165" s="76"/>
      <c r="AI165" s="58" t="str">
        <f>IF((AG165=FALSE),"",Parameter!$B$54)</f>
        <v/>
      </c>
      <c r="AJ165" s="58"/>
      <c r="AK165" s="58">
        <f t="shared" si="4"/>
        <v>0</v>
      </c>
      <c r="AL165" s="71" t="str">
        <f>IF(AG165=FALSE,"",IF(AK165&gt;='V+G Rechnung'!$C$6,AK165-'V+G Rechnung'!$C$6+1,""))</f>
        <v/>
      </c>
      <c r="AM165" s="73">
        <f>IF((AG165=FALSE),0,Parameter!$C$54/10000*E165)</f>
        <v>0</v>
      </c>
      <c r="AN165" s="74"/>
      <c r="AO165" s="73">
        <f>IF(AK165&gt;='V+G Rechnung'!$C$6,IF(AN165&gt;0,AN165/(AK165-AH165+1),AM165/(AK165-AH165+1)),0)</f>
        <v>0</v>
      </c>
      <c r="AP165" s="59" t="b">
        <v>0</v>
      </c>
      <c r="AQ165" s="58"/>
      <c r="AR165" s="58" t="str">
        <f>IF((AP165=FALSE),"",Parameter!$B$55)</f>
        <v/>
      </c>
      <c r="AS165" s="58"/>
      <c r="AT165" s="58">
        <f t="shared" si="5"/>
        <v>0</v>
      </c>
      <c r="AU165" s="71" t="str">
        <f>IF(AP165=FALSE,"",IF(AT165&gt;='V+G Rechnung'!$C$6,AT165-'V+G Rechnung'!$C$6+1,""))</f>
        <v/>
      </c>
      <c r="AV165" s="73">
        <f>IF((AP165=FALSE),0,Parameter!$C$55/10000*E165)</f>
        <v>0</v>
      </c>
      <c r="AW165" s="74"/>
      <c r="AX165" s="75">
        <f>IF(AT165&gt;='V+G Rechnung'!$C$6,IF(AW165&gt;0,AW165/(AT165-AQ165+1),AV165/(AT165-AQ165+1)),0)</f>
        <v>0</v>
      </c>
    </row>
    <row r="166" spans="1:50" ht="13.5" customHeight="1">
      <c r="A166" s="58" t="str">
        <f t="shared" si="6"/>
        <v/>
      </c>
      <c r="B166" s="8"/>
      <c r="C166" s="8"/>
      <c r="D166" s="77"/>
      <c r="E166" s="70"/>
      <c r="F166" s="58"/>
      <c r="G166" s="58"/>
      <c r="H166" s="70"/>
      <c r="I166" s="59" t="str">
        <f>IF(OR(B166="",G166=""),"",IF(G166="Spindel",Parameter!$B$58,Parameter!$B$59))</f>
        <v/>
      </c>
      <c r="J166" s="58"/>
      <c r="K166" s="58">
        <f t="shared" si="0"/>
        <v>0</v>
      </c>
      <c r="L166" s="71" t="str">
        <f>IF(B166="","",IF(K166&gt;='V+G Rechnung'!$C$6,K166-'V+G Rechnung'!$C$6+1,""))</f>
        <v/>
      </c>
      <c r="M166" s="72"/>
      <c r="N166" s="73">
        <f t="shared" si="1"/>
        <v>0</v>
      </c>
      <c r="O166" s="73">
        <f>IF(K166&gt;='V+G Rechnung'!$C$6,N166/(K166-F166+1),0)</f>
        <v>0</v>
      </c>
      <c r="P166" s="59" t="b">
        <v>0</v>
      </c>
      <c r="Q166" s="58" t="str">
        <f>IF((P166=FALSE),"",IF(G166="Spindel",Parameter!$B$58,Parameter!$B$59))</f>
        <v/>
      </c>
      <c r="R166" s="58"/>
      <c r="S166" s="58">
        <f t="shared" si="2"/>
        <v>0</v>
      </c>
      <c r="T166" s="71" t="str">
        <f>IF(B166="","",IF(S166&gt;='V+G Rechnung'!$C$6,S166-'V+G Rechnung'!$C$6+1,""))</f>
        <v/>
      </c>
      <c r="U166" s="73">
        <f>IF((P166=FALSE),0,IF(G166="Spindel",Parameter!$C$58/10000*E166,Parameter!$C$59/10000*E166))</f>
        <v>0</v>
      </c>
      <c r="V166" s="74"/>
      <c r="W166" s="75">
        <f>IF(S166&gt;='V+G Rechnung'!$C$6,IF(OR(V166&gt;0,U166=""),V166/(S166-F166+1),U166/(S166-F166+1)),0)</f>
        <v>0</v>
      </c>
      <c r="X166" s="59" t="b">
        <v>0</v>
      </c>
      <c r="Y166" s="76"/>
      <c r="Z166" s="58" t="str">
        <f>IF(OR(X166=FALSE),"",IF(G166="Spindel",Parameter!$B$56,Parameter!$B$57))</f>
        <v/>
      </c>
      <c r="AA166" s="58"/>
      <c r="AB166" s="58">
        <f t="shared" si="3"/>
        <v>0</v>
      </c>
      <c r="AC166" s="71" t="str">
        <f>IF(X166=FALSE,"",IF(AB166&gt;='V+G Rechnung'!$C$6,AB166-'V+G Rechnung'!$C$6+1,""))</f>
        <v/>
      </c>
      <c r="AD166" s="73">
        <f>IF((X166=FALSE),0,IF(G166="Spindel",Parameter!$C$56/10000*E166,Parameter!$C$57/10000*E166))</f>
        <v>0</v>
      </c>
      <c r="AE166" s="74"/>
      <c r="AF166" s="73">
        <f>IF(AB166&gt;='V+G Rechnung'!$C$6,IF(AE166&gt;0,AE166/(AB166-Y166+1),AD166/(AB166-Y166+1)),0)</f>
        <v>0</v>
      </c>
      <c r="AG166" s="59" t="b">
        <v>0</v>
      </c>
      <c r="AH166" s="76"/>
      <c r="AI166" s="58" t="str">
        <f>IF((AG166=FALSE),"",Parameter!$B$54)</f>
        <v/>
      </c>
      <c r="AJ166" s="58"/>
      <c r="AK166" s="58">
        <f t="shared" si="4"/>
        <v>0</v>
      </c>
      <c r="AL166" s="71" t="str">
        <f>IF(AG166=FALSE,"",IF(AK166&gt;='V+G Rechnung'!$C$6,AK166-'V+G Rechnung'!$C$6+1,""))</f>
        <v/>
      </c>
      <c r="AM166" s="73">
        <f>IF((AG166=FALSE),0,Parameter!$C$54/10000*E166)</f>
        <v>0</v>
      </c>
      <c r="AN166" s="74"/>
      <c r="AO166" s="73">
        <f>IF(AK166&gt;='V+G Rechnung'!$C$6,IF(AN166&gt;0,AN166/(AK166-AH166+1),AM166/(AK166-AH166+1)),0)</f>
        <v>0</v>
      </c>
      <c r="AP166" s="59" t="b">
        <v>0</v>
      </c>
      <c r="AQ166" s="58"/>
      <c r="AR166" s="58" t="str">
        <f>IF((AP166=FALSE),"",Parameter!$B$55)</f>
        <v/>
      </c>
      <c r="AS166" s="58"/>
      <c r="AT166" s="58">
        <f t="shared" si="5"/>
        <v>0</v>
      </c>
      <c r="AU166" s="71" t="str">
        <f>IF(AP166=FALSE,"",IF(AT166&gt;='V+G Rechnung'!$C$6,AT166-'V+G Rechnung'!$C$6+1,""))</f>
        <v/>
      </c>
      <c r="AV166" s="73">
        <f>IF((AP166=FALSE),0,Parameter!$C$55/10000*E166)</f>
        <v>0</v>
      </c>
      <c r="AW166" s="74"/>
      <c r="AX166" s="75">
        <f>IF(AT166&gt;='V+G Rechnung'!$C$6,IF(AW166&gt;0,AW166/(AT166-AQ166+1),AV166/(AT166-AQ166+1)),0)</f>
        <v>0</v>
      </c>
    </row>
    <row r="167" spans="1:50" ht="13.5" customHeight="1">
      <c r="A167" s="58" t="str">
        <f t="shared" si="6"/>
        <v/>
      </c>
      <c r="B167" s="8"/>
      <c r="C167" s="8"/>
      <c r="D167" s="77"/>
      <c r="E167" s="70"/>
      <c r="F167" s="58"/>
      <c r="G167" s="58"/>
      <c r="H167" s="70"/>
      <c r="I167" s="59" t="str">
        <f>IF(OR(B167="",G167=""),"",IF(G167="Spindel",Parameter!$B$58,Parameter!$B$59))</f>
        <v/>
      </c>
      <c r="J167" s="58"/>
      <c r="K167" s="58">
        <f t="shared" si="0"/>
        <v>0</v>
      </c>
      <c r="L167" s="71" t="str">
        <f>IF(B167="","",IF(K167&gt;='V+G Rechnung'!$C$6,K167-'V+G Rechnung'!$C$6+1,""))</f>
        <v/>
      </c>
      <c r="M167" s="72"/>
      <c r="N167" s="73">
        <f t="shared" si="1"/>
        <v>0</v>
      </c>
      <c r="O167" s="73">
        <f>IF(K167&gt;='V+G Rechnung'!$C$6,N167/(K167-F167+1),0)</f>
        <v>0</v>
      </c>
      <c r="P167" s="59" t="b">
        <v>0</v>
      </c>
      <c r="Q167" s="58" t="str">
        <f>IF((P167=FALSE),"",IF(G167="Spindel",Parameter!$B$58,Parameter!$B$59))</f>
        <v/>
      </c>
      <c r="R167" s="58"/>
      <c r="S167" s="58">
        <f t="shared" si="2"/>
        <v>0</v>
      </c>
      <c r="T167" s="71" t="str">
        <f>IF(B167="","",IF(S167&gt;='V+G Rechnung'!$C$6,S167-'V+G Rechnung'!$C$6+1,""))</f>
        <v/>
      </c>
      <c r="U167" s="73">
        <f>IF((P167=FALSE),0,IF(G167="Spindel",Parameter!$C$58/10000*E167,Parameter!$C$59/10000*E167))</f>
        <v>0</v>
      </c>
      <c r="V167" s="74"/>
      <c r="W167" s="75">
        <f>IF(S167&gt;='V+G Rechnung'!$C$6,IF(OR(V167&gt;0,U167=""),V167/(S167-F167+1),U167/(S167-F167+1)),0)</f>
        <v>0</v>
      </c>
      <c r="X167" s="59" t="b">
        <v>0</v>
      </c>
      <c r="Y167" s="76"/>
      <c r="Z167" s="58" t="str">
        <f>IF(OR(X167=FALSE),"",IF(G167="Spindel",Parameter!$B$56,Parameter!$B$57))</f>
        <v/>
      </c>
      <c r="AA167" s="58"/>
      <c r="AB167" s="58">
        <f t="shared" si="3"/>
        <v>0</v>
      </c>
      <c r="AC167" s="71" t="str">
        <f>IF(X167=FALSE,"",IF(AB167&gt;='V+G Rechnung'!$C$6,AB167-'V+G Rechnung'!$C$6+1,""))</f>
        <v/>
      </c>
      <c r="AD167" s="73">
        <f>IF((X167=FALSE),0,IF(G167="Spindel",Parameter!$C$56/10000*E167,Parameter!$C$57/10000*E167))</f>
        <v>0</v>
      </c>
      <c r="AE167" s="74"/>
      <c r="AF167" s="73">
        <f>IF(AB167&gt;='V+G Rechnung'!$C$6,IF(AE167&gt;0,AE167/(AB167-Y167+1),AD167/(AB167-Y167+1)),0)</f>
        <v>0</v>
      </c>
      <c r="AG167" s="59" t="b">
        <v>0</v>
      </c>
      <c r="AH167" s="76"/>
      <c r="AI167" s="58" t="str">
        <f>IF((AG167=FALSE),"",Parameter!$B$54)</f>
        <v/>
      </c>
      <c r="AJ167" s="58"/>
      <c r="AK167" s="58">
        <f t="shared" si="4"/>
        <v>0</v>
      </c>
      <c r="AL167" s="71" t="str">
        <f>IF(AG167=FALSE,"",IF(AK167&gt;='V+G Rechnung'!$C$6,AK167-'V+G Rechnung'!$C$6+1,""))</f>
        <v/>
      </c>
      <c r="AM167" s="73">
        <f>IF((AG167=FALSE),0,Parameter!$C$54/10000*E167)</f>
        <v>0</v>
      </c>
      <c r="AN167" s="74"/>
      <c r="AO167" s="73">
        <f>IF(AK167&gt;='V+G Rechnung'!$C$6,IF(AN167&gt;0,AN167/(AK167-AH167+1),AM167/(AK167-AH167+1)),0)</f>
        <v>0</v>
      </c>
      <c r="AP167" s="59" t="b">
        <v>0</v>
      </c>
      <c r="AQ167" s="58"/>
      <c r="AR167" s="58" t="str">
        <f>IF((AP167=FALSE),"",Parameter!$B$55)</f>
        <v/>
      </c>
      <c r="AS167" s="58"/>
      <c r="AT167" s="58">
        <f t="shared" si="5"/>
        <v>0</v>
      </c>
      <c r="AU167" s="71" t="str">
        <f>IF(AP167=FALSE,"",IF(AT167&gt;='V+G Rechnung'!$C$6,AT167-'V+G Rechnung'!$C$6+1,""))</f>
        <v/>
      </c>
      <c r="AV167" s="73">
        <f>IF((AP167=FALSE),0,Parameter!$C$55/10000*E167)</f>
        <v>0</v>
      </c>
      <c r="AW167" s="74"/>
      <c r="AX167" s="75">
        <f>IF(AT167&gt;='V+G Rechnung'!$C$6,IF(AW167&gt;0,AW167/(AT167-AQ167+1),AV167/(AT167-AQ167+1)),0)</f>
        <v>0</v>
      </c>
    </row>
    <row r="168" spans="1:50" ht="13.5" customHeight="1">
      <c r="A168" s="58" t="str">
        <f t="shared" si="6"/>
        <v/>
      </c>
      <c r="B168" s="8"/>
      <c r="C168" s="8"/>
      <c r="D168" s="77"/>
      <c r="E168" s="70"/>
      <c r="F168" s="58"/>
      <c r="G168" s="58"/>
      <c r="H168" s="70"/>
      <c r="I168" s="59" t="str">
        <f>IF(OR(B168="",G168=""),"",IF(G168="Spindel",Parameter!$B$58,Parameter!$B$59))</f>
        <v/>
      </c>
      <c r="J168" s="58"/>
      <c r="K168" s="58">
        <f t="shared" si="0"/>
        <v>0</v>
      </c>
      <c r="L168" s="71" t="str">
        <f>IF(B168="","",IF(K168&gt;='V+G Rechnung'!$C$6,K168-'V+G Rechnung'!$C$6+1,""))</f>
        <v/>
      </c>
      <c r="M168" s="72"/>
      <c r="N168" s="73">
        <f t="shared" si="1"/>
        <v>0</v>
      </c>
      <c r="O168" s="73">
        <f>IF(K168&gt;='V+G Rechnung'!$C$6,N168/(K168-F168+1),0)</f>
        <v>0</v>
      </c>
      <c r="P168" s="59" t="b">
        <v>0</v>
      </c>
      <c r="Q168" s="58" t="str">
        <f>IF((P168=FALSE),"",IF(G168="Spindel",Parameter!$B$58,Parameter!$B$59))</f>
        <v/>
      </c>
      <c r="R168" s="58"/>
      <c r="S168" s="58">
        <f t="shared" si="2"/>
        <v>0</v>
      </c>
      <c r="T168" s="71" t="str">
        <f>IF(B168="","",IF(S168&gt;='V+G Rechnung'!$C$6,S168-'V+G Rechnung'!$C$6+1,""))</f>
        <v/>
      </c>
      <c r="U168" s="73">
        <f>IF((P168=FALSE),0,IF(G168="Spindel",Parameter!$C$58/10000*E168,Parameter!$C$59/10000*E168))</f>
        <v>0</v>
      </c>
      <c r="V168" s="74"/>
      <c r="W168" s="75">
        <f>IF(S168&gt;='V+G Rechnung'!$C$6,IF(OR(V168&gt;0,U168=""),V168/(S168-F168+1),U168/(S168-F168+1)),0)</f>
        <v>0</v>
      </c>
      <c r="X168" s="59" t="b">
        <v>0</v>
      </c>
      <c r="Y168" s="76"/>
      <c r="Z168" s="58" t="str">
        <f>IF(OR(X168=FALSE),"",IF(G168="Spindel",Parameter!$B$56,Parameter!$B$57))</f>
        <v/>
      </c>
      <c r="AA168" s="58"/>
      <c r="AB168" s="58">
        <f t="shared" si="3"/>
        <v>0</v>
      </c>
      <c r="AC168" s="71" t="str">
        <f>IF(X168=FALSE,"",IF(AB168&gt;='V+G Rechnung'!$C$6,AB168-'V+G Rechnung'!$C$6+1,""))</f>
        <v/>
      </c>
      <c r="AD168" s="73">
        <f>IF((X168=FALSE),0,IF(G168="Spindel",Parameter!$C$56/10000*E168,Parameter!$C$57/10000*E168))</f>
        <v>0</v>
      </c>
      <c r="AE168" s="74"/>
      <c r="AF168" s="73">
        <f>IF(AB168&gt;='V+G Rechnung'!$C$6,IF(AE168&gt;0,AE168/(AB168-Y168+1),AD168/(AB168-Y168+1)),0)</f>
        <v>0</v>
      </c>
      <c r="AG168" s="59" t="b">
        <v>0</v>
      </c>
      <c r="AH168" s="76"/>
      <c r="AI168" s="58" t="str">
        <f>IF((AG168=FALSE),"",Parameter!$B$54)</f>
        <v/>
      </c>
      <c r="AJ168" s="58"/>
      <c r="AK168" s="58">
        <f t="shared" si="4"/>
        <v>0</v>
      </c>
      <c r="AL168" s="71" t="str">
        <f>IF(AG168=FALSE,"",IF(AK168&gt;='V+G Rechnung'!$C$6,AK168-'V+G Rechnung'!$C$6+1,""))</f>
        <v/>
      </c>
      <c r="AM168" s="73">
        <f>IF((AG168=FALSE),0,Parameter!$C$54/10000*E168)</f>
        <v>0</v>
      </c>
      <c r="AN168" s="74"/>
      <c r="AO168" s="73">
        <f>IF(AK168&gt;='V+G Rechnung'!$C$6,IF(AN168&gt;0,AN168/(AK168-AH168+1),AM168/(AK168-AH168+1)),0)</f>
        <v>0</v>
      </c>
      <c r="AP168" s="59" t="b">
        <v>0</v>
      </c>
      <c r="AQ168" s="58"/>
      <c r="AR168" s="58" t="str">
        <f>IF((AP168=FALSE),"",Parameter!$B$55)</f>
        <v/>
      </c>
      <c r="AS168" s="58"/>
      <c r="AT168" s="58">
        <f t="shared" si="5"/>
        <v>0</v>
      </c>
      <c r="AU168" s="71" t="str">
        <f>IF(AP168=FALSE,"",IF(AT168&gt;='V+G Rechnung'!$C$6,AT168-'V+G Rechnung'!$C$6+1,""))</f>
        <v/>
      </c>
      <c r="AV168" s="73">
        <f>IF((AP168=FALSE),0,Parameter!$C$55/10000*E168)</f>
        <v>0</v>
      </c>
      <c r="AW168" s="74"/>
      <c r="AX168" s="75">
        <f>IF(AT168&gt;='V+G Rechnung'!$C$6,IF(AW168&gt;0,AW168/(AT168-AQ168+1),AV168/(AT168-AQ168+1)),0)</f>
        <v>0</v>
      </c>
    </row>
    <row r="169" spans="1:50" ht="13.5" customHeight="1">
      <c r="A169" s="58" t="str">
        <f t="shared" si="6"/>
        <v/>
      </c>
      <c r="B169" s="8"/>
      <c r="C169" s="8"/>
      <c r="D169" s="77"/>
      <c r="E169" s="70"/>
      <c r="F169" s="58"/>
      <c r="G169" s="58"/>
      <c r="H169" s="70"/>
      <c r="I169" s="59" t="str">
        <f>IF(OR(B169="",G169=""),"",IF(G169="Spindel",Parameter!$B$58,Parameter!$B$59))</f>
        <v/>
      </c>
      <c r="J169" s="58"/>
      <c r="K169" s="58">
        <f t="shared" si="0"/>
        <v>0</v>
      </c>
      <c r="L169" s="71" t="str">
        <f>IF(B169="","",IF(K169&gt;='V+G Rechnung'!$C$6,K169-'V+G Rechnung'!$C$6+1,""))</f>
        <v/>
      </c>
      <c r="M169" s="72"/>
      <c r="N169" s="73">
        <f t="shared" si="1"/>
        <v>0</v>
      </c>
      <c r="O169" s="73">
        <f>IF(K169&gt;='V+G Rechnung'!$C$6,N169/(K169-F169+1),0)</f>
        <v>0</v>
      </c>
      <c r="P169" s="59" t="b">
        <v>0</v>
      </c>
      <c r="Q169" s="58" t="str">
        <f>IF((P169=FALSE),"",IF(G169="Spindel",Parameter!$B$58,Parameter!$B$59))</f>
        <v/>
      </c>
      <c r="R169" s="58"/>
      <c r="S169" s="58">
        <f t="shared" si="2"/>
        <v>0</v>
      </c>
      <c r="T169" s="71" t="str">
        <f>IF(B169="","",IF(S169&gt;='V+G Rechnung'!$C$6,S169-'V+G Rechnung'!$C$6+1,""))</f>
        <v/>
      </c>
      <c r="U169" s="73">
        <f>IF((P169=FALSE),0,IF(G169="Spindel",Parameter!$C$58/10000*E169,Parameter!$C$59/10000*E169))</f>
        <v>0</v>
      </c>
      <c r="V169" s="74"/>
      <c r="W169" s="75">
        <f>IF(S169&gt;='V+G Rechnung'!$C$6,IF(OR(V169&gt;0,U169=""),V169/(S169-F169+1),U169/(S169-F169+1)),0)</f>
        <v>0</v>
      </c>
      <c r="X169" s="59" t="b">
        <v>0</v>
      </c>
      <c r="Y169" s="76"/>
      <c r="Z169" s="58" t="str">
        <f>IF(OR(X169=FALSE),"",IF(G169="Spindel",Parameter!$B$56,Parameter!$B$57))</f>
        <v/>
      </c>
      <c r="AA169" s="58"/>
      <c r="AB169" s="58">
        <f t="shared" si="3"/>
        <v>0</v>
      </c>
      <c r="AC169" s="71" t="str">
        <f>IF(X169=FALSE,"",IF(AB169&gt;='V+G Rechnung'!$C$6,AB169-'V+G Rechnung'!$C$6+1,""))</f>
        <v/>
      </c>
      <c r="AD169" s="73">
        <f>IF((X169=FALSE),0,IF(G169="Spindel",Parameter!$C$56/10000*E169,Parameter!$C$57/10000*E169))</f>
        <v>0</v>
      </c>
      <c r="AE169" s="74"/>
      <c r="AF169" s="73">
        <f>IF(AB169&gt;='V+G Rechnung'!$C$6,IF(AE169&gt;0,AE169/(AB169-Y169+1),AD169/(AB169-Y169+1)),0)</f>
        <v>0</v>
      </c>
      <c r="AG169" s="59" t="b">
        <v>0</v>
      </c>
      <c r="AH169" s="76"/>
      <c r="AI169" s="58" t="str">
        <f>IF((AG169=FALSE),"",Parameter!$B$54)</f>
        <v/>
      </c>
      <c r="AJ169" s="58"/>
      <c r="AK169" s="58">
        <f t="shared" si="4"/>
        <v>0</v>
      </c>
      <c r="AL169" s="71" t="str">
        <f>IF(AG169=FALSE,"",IF(AK169&gt;='V+G Rechnung'!$C$6,AK169-'V+G Rechnung'!$C$6+1,""))</f>
        <v/>
      </c>
      <c r="AM169" s="73">
        <f>IF((AG169=FALSE),0,Parameter!$C$54/10000*E169)</f>
        <v>0</v>
      </c>
      <c r="AN169" s="74"/>
      <c r="AO169" s="73">
        <f>IF(AK169&gt;='V+G Rechnung'!$C$6,IF(AN169&gt;0,AN169/(AK169-AH169+1),AM169/(AK169-AH169+1)),0)</f>
        <v>0</v>
      </c>
      <c r="AP169" s="59" t="b">
        <v>0</v>
      </c>
      <c r="AQ169" s="58"/>
      <c r="AR169" s="58" t="str">
        <f>IF((AP169=FALSE),"",Parameter!$B$55)</f>
        <v/>
      </c>
      <c r="AS169" s="58"/>
      <c r="AT169" s="58">
        <f t="shared" si="5"/>
        <v>0</v>
      </c>
      <c r="AU169" s="71" t="str">
        <f>IF(AP169=FALSE,"",IF(AT169&gt;='V+G Rechnung'!$C$6,AT169-'V+G Rechnung'!$C$6+1,""))</f>
        <v/>
      </c>
      <c r="AV169" s="73">
        <f>IF((AP169=FALSE),0,Parameter!$C$55/10000*E169)</f>
        <v>0</v>
      </c>
      <c r="AW169" s="74"/>
      <c r="AX169" s="75">
        <f>IF(AT169&gt;='V+G Rechnung'!$C$6,IF(AW169&gt;0,AW169/(AT169-AQ169+1),AV169/(AT169-AQ169+1)),0)</f>
        <v>0</v>
      </c>
    </row>
    <row r="170" spans="1:50" ht="13.5" customHeight="1">
      <c r="A170" s="58" t="str">
        <f t="shared" si="6"/>
        <v/>
      </c>
      <c r="B170" s="8"/>
      <c r="C170" s="8"/>
      <c r="D170" s="77"/>
      <c r="E170" s="70"/>
      <c r="F170" s="58"/>
      <c r="G170" s="58"/>
      <c r="H170" s="70"/>
      <c r="I170" s="59" t="str">
        <f>IF(OR(B170="",G170=""),"",IF(G170="Spindel",Parameter!$B$58,Parameter!$B$59))</f>
        <v/>
      </c>
      <c r="J170" s="58"/>
      <c r="K170" s="58">
        <f t="shared" si="0"/>
        <v>0</v>
      </c>
      <c r="L170" s="71" t="str">
        <f>IF(B170="","",IF(K170&gt;='V+G Rechnung'!$C$6,K170-'V+G Rechnung'!$C$6+1,""))</f>
        <v/>
      </c>
      <c r="M170" s="72"/>
      <c r="N170" s="73">
        <f t="shared" si="1"/>
        <v>0</v>
      </c>
      <c r="O170" s="73">
        <f>IF(K170&gt;='V+G Rechnung'!$C$6,N170/(K170-F170+1),0)</f>
        <v>0</v>
      </c>
      <c r="P170" s="59" t="b">
        <v>0</v>
      </c>
      <c r="Q170" s="58" t="str">
        <f>IF((P170=FALSE),"",IF(G170="Spindel",Parameter!$B$58,Parameter!$B$59))</f>
        <v/>
      </c>
      <c r="R170" s="58"/>
      <c r="S170" s="58">
        <f t="shared" si="2"/>
        <v>0</v>
      </c>
      <c r="T170" s="71" t="str">
        <f>IF(B170="","",IF(S170&gt;='V+G Rechnung'!$C$6,S170-'V+G Rechnung'!$C$6+1,""))</f>
        <v/>
      </c>
      <c r="U170" s="73">
        <f>IF((P170=FALSE),0,IF(G170="Spindel",Parameter!$C$58/10000*E170,Parameter!$C$59/10000*E170))</f>
        <v>0</v>
      </c>
      <c r="V170" s="74"/>
      <c r="W170" s="75">
        <f>IF(S170&gt;='V+G Rechnung'!$C$6,IF(OR(V170&gt;0,U170=""),V170/(S170-F170+1),U170/(S170-F170+1)),0)</f>
        <v>0</v>
      </c>
      <c r="X170" s="59" t="b">
        <v>0</v>
      </c>
      <c r="Y170" s="76"/>
      <c r="Z170" s="58" t="str">
        <f>IF(OR(X170=FALSE),"",IF(G170="Spindel",Parameter!$B$56,Parameter!$B$57))</f>
        <v/>
      </c>
      <c r="AA170" s="58"/>
      <c r="AB170" s="58">
        <f t="shared" si="3"/>
        <v>0</v>
      </c>
      <c r="AC170" s="71" t="str">
        <f>IF(X170=FALSE,"",IF(AB170&gt;='V+G Rechnung'!$C$6,AB170-'V+G Rechnung'!$C$6+1,""))</f>
        <v/>
      </c>
      <c r="AD170" s="73">
        <f>IF((X170=FALSE),0,IF(G170="Spindel",Parameter!$C$56/10000*E170,Parameter!$C$57/10000*E170))</f>
        <v>0</v>
      </c>
      <c r="AE170" s="74"/>
      <c r="AF170" s="73">
        <f>IF(AB170&gt;='V+G Rechnung'!$C$6,IF(AE170&gt;0,AE170/(AB170-Y170+1),AD170/(AB170-Y170+1)),0)</f>
        <v>0</v>
      </c>
      <c r="AG170" s="59" t="b">
        <v>0</v>
      </c>
      <c r="AH170" s="76"/>
      <c r="AI170" s="58" t="str">
        <f>IF((AG170=FALSE),"",Parameter!$B$54)</f>
        <v/>
      </c>
      <c r="AJ170" s="58"/>
      <c r="AK170" s="58">
        <f t="shared" si="4"/>
        <v>0</v>
      </c>
      <c r="AL170" s="71" t="str">
        <f>IF(AG170=FALSE,"",IF(AK170&gt;='V+G Rechnung'!$C$6,AK170-'V+G Rechnung'!$C$6+1,""))</f>
        <v/>
      </c>
      <c r="AM170" s="73">
        <f>IF((AG170=FALSE),0,Parameter!$C$54/10000*E170)</f>
        <v>0</v>
      </c>
      <c r="AN170" s="74"/>
      <c r="AO170" s="73">
        <f>IF(AK170&gt;='V+G Rechnung'!$C$6,IF(AN170&gt;0,AN170/(AK170-AH170+1),AM170/(AK170-AH170+1)),0)</f>
        <v>0</v>
      </c>
      <c r="AP170" s="59" t="b">
        <v>0</v>
      </c>
      <c r="AQ170" s="58"/>
      <c r="AR170" s="58" t="str">
        <f>IF((AP170=FALSE),"",Parameter!$B$55)</f>
        <v/>
      </c>
      <c r="AS170" s="58"/>
      <c r="AT170" s="58">
        <f t="shared" si="5"/>
        <v>0</v>
      </c>
      <c r="AU170" s="71" t="str">
        <f>IF(AP170=FALSE,"",IF(AT170&gt;='V+G Rechnung'!$C$6,AT170-'V+G Rechnung'!$C$6+1,""))</f>
        <v/>
      </c>
      <c r="AV170" s="73">
        <f>IF((AP170=FALSE),0,Parameter!$C$55/10000*E170)</f>
        <v>0</v>
      </c>
      <c r="AW170" s="74"/>
      <c r="AX170" s="75">
        <f>IF(AT170&gt;='V+G Rechnung'!$C$6,IF(AW170&gt;0,AW170/(AT170-AQ170+1),AV170/(AT170-AQ170+1)),0)</f>
        <v>0</v>
      </c>
    </row>
    <row r="171" spans="1:50" ht="13.5" customHeight="1">
      <c r="A171" s="58" t="str">
        <f t="shared" si="6"/>
        <v/>
      </c>
      <c r="B171" s="8"/>
      <c r="C171" s="8"/>
      <c r="D171" s="77"/>
      <c r="E171" s="70"/>
      <c r="F171" s="58"/>
      <c r="G171" s="58"/>
      <c r="H171" s="70"/>
      <c r="I171" s="59" t="str">
        <f>IF(OR(B171="",G171=""),"",IF(G171="Spindel",Parameter!$B$58,Parameter!$B$59))</f>
        <v/>
      </c>
      <c r="J171" s="58"/>
      <c r="K171" s="58">
        <f t="shared" si="0"/>
        <v>0</v>
      </c>
      <c r="L171" s="71" t="str">
        <f>IF(B171="","",IF(K171&gt;='V+G Rechnung'!$C$6,K171-'V+G Rechnung'!$C$6+1,""))</f>
        <v/>
      </c>
      <c r="M171" s="72"/>
      <c r="N171" s="73">
        <f t="shared" si="1"/>
        <v>0</v>
      </c>
      <c r="O171" s="73">
        <f>IF(K171&gt;='V+G Rechnung'!$C$6,N171/(K171-F171+1),0)</f>
        <v>0</v>
      </c>
      <c r="P171" s="59" t="b">
        <v>0</v>
      </c>
      <c r="Q171" s="58" t="str">
        <f>IF((P171=FALSE),"",IF(G171="Spindel",Parameter!$B$58,Parameter!$B$59))</f>
        <v/>
      </c>
      <c r="R171" s="58"/>
      <c r="S171" s="58">
        <f t="shared" si="2"/>
        <v>0</v>
      </c>
      <c r="T171" s="71" t="str">
        <f>IF(B171="","",IF(S171&gt;='V+G Rechnung'!$C$6,S171-'V+G Rechnung'!$C$6+1,""))</f>
        <v/>
      </c>
      <c r="U171" s="73">
        <f>IF((P171=FALSE),0,IF(G171="Spindel",Parameter!$C$58/10000*E171,Parameter!$C$59/10000*E171))</f>
        <v>0</v>
      </c>
      <c r="V171" s="74"/>
      <c r="W171" s="75">
        <f>IF(S171&gt;='V+G Rechnung'!$C$6,IF(OR(V171&gt;0,U171=""),V171/(S171-F171+1),U171/(S171-F171+1)),0)</f>
        <v>0</v>
      </c>
      <c r="X171" s="59" t="b">
        <v>0</v>
      </c>
      <c r="Y171" s="76"/>
      <c r="Z171" s="58" t="str">
        <f>IF(OR(X171=FALSE),"",IF(G171="Spindel",Parameter!$B$56,Parameter!$B$57))</f>
        <v/>
      </c>
      <c r="AA171" s="58"/>
      <c r="AB171" s="58">
        <f t="shared" si="3"/>
        <v>0</v>
      </c>
      <c r="AC171" s="71" t="str">
        <f>IF(X171=FALSE,"",IF(AB171&gt;='V+G Rechnung'!$C$6,AB171-'V+G Rechnung'!$C$6+1,""))</f>
        <v/>
      </c>
      <c r="AD171" s="73">
        <f>IF((X171=FALSE),0,IF(G171="Spindel",Parameter!$C$56/10000*E171,Parameter!$C$57/10000*E171))</f>
        <v>0</v>
      </c>
      <c r="AE171" s="74"/>
      <c r="AF171" s="73">
        <f>IF(AB171&gt;='V+G Rechnung'!$C$6,IF(AE171&gt;0,AE171/(AB171-Y171+1),AD171/(AB171-Y171+1)),0)</f>
        <v>0</v>
      </c>
      <c r="AG171" s="59" t="b">
        <v>0</v>
      </c>
      <c r="AH171" s="76"/>
      <c r="AI171" s="58" t="str">
        <f>IF((AG171=FALSE),"",Parameter!$B$54)</f>
        <v/>
      </c>
      <c r="AJ171" s="58"/>
      <c r="AK171" s="58">
        <f t="shared" si="4"/>
        <v>0</v>
      </c>
      <c r="AL171" s="71" t="str">
        <f>IF(AG171=FALSE,"",IF(AK171&gt;='V+G Rechnung'!$C$6,AK171-'V+G Rechnung'!$C$6+1,""))</f>
        <v/>
      </c>
      <c r="AM171" s="73">
        <f>IF((AG171=FALSE),0,Parameter!$C$54/10000*E171)</f>
        <v>0</v>
      </c>
      <c r="AN171" s="74"/>
      <c r="AO171" s="73">
        <f>IF(AK171&gt;='V+G Rechnung'!$C$6,IF(AN171&gt;0,AN171/(AK171-AH171+1),AM171/(AK171-AH171+1)),0)</f>
        <v>0</v>
      </c>
      <c r="AP171" s="59" t="b">
        <v>0</v>
      </c>
      <c r="AQ171" s="58"/>
      <c r="AR171" s="58" t="str">
        <f>IF((AP171=FALSE),"",Parameter!$B$55)</f>
        <v/>
      </c>
      <c r="AS171" s="58"/>
      <c r="AT171" s="58">
        <f t="shared" si="5"/>
        <v>0</v>
      </c>
      <c r="AU171" s="71" t="str">
        <f>IF(AP171=FALSE,"",IF(AT171&gt;='V+G Rechnung'!$C$6,AT171-'V+G Rechnung'!$C$6+1,""))</f>
        <v/>
      </c>
      <c r="AV171" s="73">
        <f>IF((AP171=FALSE),0,Parameter!$C$55/10000*E171)</f>
        <v>0</v>
      </c>
      <c r="AW171" s="74"/>
      <c r="AX171" s="75">
        <f>IF(AT171&gt;='V+G Rechnung'!$C$6,IF(AW171&gt;0,AW171/(AT171-AQ171+1),AV171/(AT171-AQ171+1)),0)</f>
        <v>0</v>
      </c>
    </row>
    <row r="172" spans="1:50" ht="13.5" customHeight="1">
      <c r="A172" s="58" t="str">
        <f t="shared" si="6"/>
        <v/>
      </c>
      <c r="B172" s="8"/>
      <c r="C172" s="8"/>
      <c r="D172" s="77"/>
      <c r="E172" s="70"/>
      <c r="F172" s="58"/>
      <c r="G172" s="58"/>
      <c r="H172" s="70"/>
      <c r="I172" s="59" t="str">
        <f>IF(OR(B172="",G172=""),"",IF(G172="Spindel",Parameter!$B$58,Parameter!$B$59))</f>
        <v/>
      </c>
      <c r="J172" s="58"/>
      <c r="K172" s="58">
        <f t="shared" si="0"/>
        <v>0</v>
      </c>
      <c r="L172" s="71" t="str">
        <f>IF(B172="","",IF(K172&gt;='V+G Rechnung'!$C$6,K172-'V+G Rechnung'!$C$6+1,""))</f>
        <v/>
      </c>
      <c r="M172" s="72"/>
      <c r="N172" s="73">
        <f t="shared" si="1"/>
        <v>0</v>
      </c>
      <c r="O172" s="73">
        <f>IF(K172&gt;='V+G Rechnung'!$C$6,N172/(K172-F172+1),0)</f>
        <v>0</v>
      </c>
      <c r="P172" s="59" t="b">
        <v>0</v>
      </c>
      <c r="Q172" s="58" t="str">
        <f>IF((P172=FALSE),"",IF(G172="Spindel",Parameter!$B$58,Parameter!$B$59))</f>
        <v/>
      </c>
      <c r="R172" s="58"/>
      <c r="S172" s="58">
        <f t="shared" si="2"/>
        <v>0</v>
      </c>
      <c r="T172" s="71" t="str">
        <f>IF(B172="","",IF(S172&gt;='V+G Rechnung'!$C$6,S172-'V+G Rechnung'!$C$6+1,""))</f>
        <v/>
      </c>
      <c r="U172" s="73">
        <f>IF((P172=FALSE),0,IF(G172="Spindel",Parameter!$C$58/10000*E172,Parameter!$C$59/10000*E172))</f>
        <v>0</v>
      </c>
      <c r="V172" s="74"/>
      <c r="W172" s="75">
        <f>IF(S172&gt;='V+G Rechnung'!$C$6,IF(OR(V172&gt;0,U172=""),V172/(S172-F172+1),U172/(S172-F172+1)),0)</f>
        <v>0</v>
      </c>
      <c r="X172" s="59" t="b">
        <v>0</v>
      </c>
      <c r="Y172" s="76"/>
      <c r="Z172" s="58" t="str">
        <f>IF(OR(X172=FALSE),"",IF(G172="Spindel",Parameter!$B$56,Parameter!$B$57))</f>
        <v/>
      </c>
      <c r="AA172" s="58"/>
      <c r="AB172" s="58">
        <f t="shared" si="3"/>
        <v>0</v>
      </c>
      <c r="AC172" s="71" t="str">
        <f>IF(X172=FALSE,"",IF(AB172&gt;='V+G Rechnung'!$C$6,AB172-'V+G Rechnung'!$C$6+1,""))</f>
        <v/>
      </c>
      <c r="AD172" s="73">
        <f>IF((X172=FALSE),0,IF(G172="Spindel",Parameter!$C$56/10000*E172,Parameter!$C$57/10000*E172))</f>
        <v>0</v>
      </c>
      <c r="AE172" s="74"/>
      <c r="AF172" s="73">
        <f>IF(AB172&gt;='V+G Rechnung'!$C$6,IF(AE172&gt;0,AE172/(AB172-Y172+1),AD172/(AB172-Y172+1)),0)</f>
        <v>0</v>
      </c>
      <c r="AG172" s="59" t="b">
        <v>0</v>
      </c>
      <c r="AH172" s="76"/>
      <c r="AI172" s="58" t="str">
        <f>IF((AG172=FALSE),"",Parameter!$B$54)</f>
        <v/>
      </c>
      <c r="AJ172" s="58"/>
      <c r="AK172" s="58">
        <f t="shared" si="4"/>
        <v>0</v>
      </c>
      <c r="AL172" s="71" t="str">
        <f>IF(AG172=FALSE,"",IF(AK172&gt;='V+G Rechnung'!$C$6,AK172-'V+G Rechnung'!$C$6+1,""))</f>
        <v/>
      </c>
      <c r="AM172" s="73">
        <f>IF((AG172=FALSE),0,Parameter!$C$54/10000*E172)</f>
        <v>0</v>
      </c>
      <c r="AN172" s="74"/>
      <c r="AO172" s="73">
        <f>IF(AK172&gt;='V+G Rechnung'!$C$6,IF(AN172&gt;0,AN172/(AK172-AH172+1),AM172/(AK172-AH172+1)),0)</f>
        <v>0</v>
      </c>
      <c r="AP172" s="59" t="b">
        <v>0</v>
      </c>
      <c r="AQ172" s="58"/>
      <c r="AR172" s="58" t="str">
        <f>IF((AP172=FALSE),"",Parameter!$B$55)</f>
        <v/>
      </c>
      <c r="AS172" s="58"/>
      <c r="AT172" s="58">
        <f t="shared" si="5"/>
        <v>0</v>
      </c>
      <c r="AU172" s="71" t="str">
        <f>IF(AP172=FALSE,"",IF(AT172&gt;='V+G Rechnung'!$C$6,AT172-'V+G Rechnung'!$C$6+1,""))</f>
        <v/>
      </c>
      <c r="AV172" s="73">
        <f>IF((AP172=FALSE),0,Parameter!$C$55/10000*E172)</f>
        <v>0</v>
      </c>
      <c r="AW172" s="74"/>
      <c r="AX172" s="75">
        <f>IF(AT172&gt;='V+G Rechnung'!$C$6,IF(AW172&gt;0,AW172/(AT172-AQ172+1),AV172/(AT172-AQ172+1)),0)</f>
        <v>0</v>
      </c>
    </row>
    <row r="173" spans="1:50" ht="13.5" customHeight="1">
      <c r="A173" s="58" t="str">
        <f t="shared" si="6"/>
        <v/>
      </c>
      <c r="B173" s="8"/>
      <c r="C173" s="8"/>
      <c r="D173" s="77"/>
      <c r="E173" s="70"/>
      <c r="F173" s="58"/>
      <c r="G173" s="58"/>
      <c r="H173" s="70"/>
      <c r="I173" s="59" t="str">
        <f>IF(OR(B173="",G173=""),"",IF(G173="Spindel",Parameter!$B$58,Parameter!$B$59))</f>
        <v/>
      </c>
      <c r="J173" s="58"/>
      <c r="K173" s="58">
        <f t="shared" si="0"/>
        <v>0</v>
      </c>
      <c r="L173" s="71" t="str">
        <f>IF(B173="","",IF(K173&gt;='V+G Rechnung'!$C$6,K173-'V+G Rechnung'!$C$6+1,""))</f>
        <v/>
      </c>
      <c r="M173" s="72"/>
      <c r="N173" s="73">
        <f t="shared" si="1"/>
        <v>0</v>
      </c>
      <c r="O173" s="73">
        <f>IF(K173&gt;='V+G Rechnung'!$C$6,N173/(K173-F173+1),0)</f>
        <v>0</v>
      </c>
      <c r="P173" s="59" t="b">
        <v>0</v>
      </c>
      <c r="Q173" s="58" t="str">
        <f>IF((P173=FALSE),"",IF(G173="Spindel",Parameter!$B$58,Parameter!$B$59))</f>
        <v/>
      </c>
      <c r="R173" s="58"/>
      <c r="S173" s="58">
        <f t="shared" si="2"/>
        <v>0</v>
      </c>
      <c r="T173" s="71" t="str">
        <f>IF(B173="","",IF(S173&gt;='V+G Rechnung'!$C$6,S173-'V+G Rechnung'!$C$6+1,""))</f>
        <v/>
      </c>
      <c r="U173" s="73">
        <f>IF((P173=FALSE),0,IF(G173="Spindel",Parameter!$C$58/10000*E173,Parameter!$C$59/10000*E173))</f>
        <v>0</v>
      </c>
      <c r="V173" s="74"/>
      <c r="W173" s="75">
        <f>IF(S173&gt;='V+G Rechnung'!$C$6,IF(OR(V173&gt;0,U173=""),V173/(S173-F173+1),U173/(S173-F173+1)),0)</f>
        <v>0</v>
      </c>
      <c r="X173" s="59" t="b">
        <v>0</v>
      </c>
      <c r="Y173" s="76"/>
      <c r="Z173" s="58" t="str">
        <f>IF(OR(X173=FALSE),"",IF(G173="Spindel",Parameter!$B$56,Parameter!$B$57))</f>
        <v/>
      </c>
      <c r="AA173" s="58"/>
      <c r="AB173" s="58">
        <f t="shared" si="3"/>
        <v>0</v>
      </c>
      <c r="AC173" s="71" t="str">
        <f>IF(X173=FALSE,"",IF(AB173&gt;='V+G Rechnung'!$C$6,AB173-'V+G Rechnung'!$C$6+1,""))</f>
        <v/>
      </c>
      <c r="AD173" s="73">
        <f>IF((X173=FALSE),0,IF(G173="Spindel",Parameter!$C$56/10000*E173,Parameter!$C$57/10000*E173))</f>
        <v>0</v>
      </c>
      <c r="AE173" s="74"/>
      <c r="AF173" s="73">
        <f>IF(AB173&gt;='V+G Rechnung'!$C$6,IF(AE173&gt;0,AE173/(AB173-Y173+1),AD173/(AB173-Y173+1)),0)</f>
        <v>0</v>
      </c>
      <c r="AG173" s="59" t="b">
        <v>0</v>
      </c>
      <c r="AH173" s="76"/>
      <c r="AI173" s="58" t="str">
        <f>IF((AG173=FALSE),"",Parameter!$B$54)</f>
        <v/>
      </c>
      <c r="AJ173" s="58"/>
      <c r="AK173" s="58">
        <f t="shared" si="4"/>
        <v>0</v>
      </c>
      <c r="AL173" s="71" t="str">
        <f>IF(AG173=FALSE,"",IF(AK173&gt;='V+G Rechnung'!$C$6,AK173-'V+G Rechnung'!$C$6+1,""))</f>
        <v/>
      </c>
      <c r="AM173" s="73">
        <f>IF((AG173=FALSE),0,Parameter!$C$54/10000*E173)</f>
        <v>0</v>
      </c>
      <c r="AN173" s="74"/>
      <c r="AO173" s="73">
        <f>IF(AK173&gt;='V+G Rechnung'!$C$6,IF(AN173&gt;0,AN173/(AK173-AH173+1),AM173/(AK173-AH173+1)),0)</f>
        <v>0</v>
      </c>
      <c r="AP173" s="59" t="b">
        <v>0</v>
      </c>
      <c r="AQ173" s="58"/>
      <c r="AR173" s="58" t="str">
        <f>IF((AP173=FALSE),"",Parameter!$B$55)</f>
        <v/>
      </c>
      <c r="AS173" s="58"/>
      <c r="AT173" s="58">
        <f t="shared" si="5"/>
        <v>0</v>
      </c>
      <c r="AU173" s="71" t="str">
        <f>IF(AP173=FALSE,"",IF(AT173&gt;='V+G Rechnung'!$C$6,AT173-'V+G Rechnung'!$C$6+1,""))</f>
        <v/>
      </c>
      <c r="AV173" s="73">
        <f>IF((AP173=FALSE),0,Parameter!$C$55/10000*E173)</f>
        <v>0</v>
      </c>
      <c r="AW173" s="74"/>
      <c r="AX173" s="75">
        <f>IF(AT173&gt;='V+G Rechnung'!$C$6,IF(AW173&gt;0,AW173/(AT173-AQ173+1),AV173/(AT173-AQ173+1)),0)</f>
        <v>0</v>
      </c>
    </row>
    <row r="174" spans="1:50" ht="13.5" customHeight="1">
      <c r="A174" s="58" t="str">
        <f t="shared" si="6"/>
        <v/>
      </c>
      <c r="B174" s="8"/>
      <c r="C174" s="8"/>
      <c r="D174" s="77"/>
      <c r="E174" s="70"/>
      <c r="F174" s="58"/>
      <c r="G174" s="58"/>
      <c r="H174" s="70"/>
      <c r="I174" s="59" t="str">
        <f>IF(OR(B174="",G174=""),"",IF(G174="Spindel",Parameter!$B$58,Parameter!$B$59))</f>
        <v/>
      </c>
      <c r="J174" s="58"/>
      <c r="K174" s="58">
        <f t="shared" si="0"/>
        <v>0</v>
      </c>
      <c r="L174" s="71" t="str">
        <f>IF(B174="","",IF(K174&gt;='V+G Rechnung'!$C$6,K174-'V+G Rechnung'!$C$6+1,""))</f>
        <v/>
      </c>
      <c r="M174" s="72"/>
      <c r="N174" s="73">
        <f t="shared" si="1"/>
        <v>0</v>
      </c>
      <c r="O174" s="73">
        <f>IF(K174&gt;='V+G Rechnung'!$C$6,N174/(K174-F174+1),0)</f>
        <v>0</v>
      </c>
      <c r="P174" s="59" t="b">
        <v>0</v>
      </c>
      <c r="Q174" s="58" t="str">
        <f>IF((P174=FALSE),"",IF(G174="Spindel",Parameter!$B$58,Parameter!$B$59))</f>
        <v/>
      </c>
      <c r="R174" s="58"/>
      <c r="S174" s="58">
        <f t="shared" si="2"/>
        <v>0</v>
      </c>
      <c r="T174" s="71" t="str">
        <f>IF(B174="","",IF(S174&gt;='V+G Rechnung'!$C$6,S174-'V+G Rechnung'!$C$6+1,""))</f>
        <v/>
      </c>
      <c r="U174" s="73">
        <f>IF((P174=FALSE),0,IF(G174="Spindel",Parameter!$C$58/10000*E174,Parameter!$C$59/10000*E174))</f>
        <v>0</v>
      </c>
      <c r="V174" s="74"/>
      <c r="W174" s="75">
        <f>IF(S174&gt;='V+G Rechnung'!$C$6,IF(OR(V174&gt;0,U174=""),V174/(S174-F174+1),U174/(S174-F174+1)),0)</f>
        <v>0</v>
      </c>
      <c r="X174" s="59" t="b">
        <v>0</v>
      </c>
      <c r="Y174" s="76"/>
      <c r="Z174" s="58" t="str">
        <f>IF(OR(X174=FALSE),"",IF(G174="Spindel",Parameter!$B$56,Parameter!$B$57))</f>
        <v/>
      </c>
      <c r="AA174" s="58"/>
      <c r="AB174" s="58">
        <f t="shared" si="3"/>
        <v>0</v>
      </c>
      <c r="AC174" s="71" t="str">
        <f>IF(X174=FALSE,"",IF(AB174&gt;='V+G Rechnung'!$C$6,AB174-'V+G Rechnung'!$C$6+1,""))</f>
        <v/>
      </c>
      <c r="AD174" s="73">
        <f>IF((X174=FALSE),0,IF(G174="Spindel",Parameter!$C$56/10000*E174,Parameter!$C$57/10000*E174))</f>
        <v>0</v>
      </c>
      <c r="AE174" s="74"/>
      <c r="AF174" s="73">
        <f>IF(AB174&gt;='V+G Rechnung'!$C$6,IF(AE174&gt;0,AE174/(AB174-Y174+1),AD174/(AB174-Y174+1)),0)</f>
        <v>0</v>
      </c>
      <c r="AG174" s="59" t="b">
        <v>0</v>
      </c>
      <c r="AH174" s="76"/>
      <c r="AI174" s="58" t="str">
        <f>IF((AG174=FALSE),"",Parameter!$B$54)</f>
        <v/>
      </c>
      <c r="AJ174" s="58"/>
      <c r="AK174" s="58">
        <f t="shared" si="4"/>
        <v>0</v>
      </c>
      <c r="AL174" s="71" t="str">
        <f>IF(AG174=FALSE,"",IF(AK174&gt;='V+G Rechnung'!$C$6,AK174-'V+G Rechnung'!$C$6+1,""))</f>
        <v/>
      </c>
      <c r="AM174" s="73">
        <f>IF((AG174=FALSE),0,Parameter!$C$54/10000*E174)</f>
        <v>0</v>
      </c>
      <c r="AN174" s="74"/>
      <c r="AO174" s="73">
        <f>IF(AK174&gt;='V+G Rechnung'!$C$6,IF(AN174&gt;0,AN174/(AK174-AH174+1),AM174/(AK174-AH174+1)),0)</f>
        <v>0</v>
      </c>
      <c r="AP174" s="59" t="b">
        <v>0</v>
      </c>
      <c r="AQ174" s="58"/>
      <c r="AR174" s="58" t="str">
        <f>IF((AP174=FALSE),"",Parameter!$B$55)</f>
        <v/>
      </c>
      <c r="AS174" s="58"/>
      <c r="AT174" s="58">
        <f t="shared" si="5"/>
        <v>0</v>
      </c>
      <c r="AU174" s="71" t="str">
        <f>IF(AP174=FALSE,"",IF(AT174&gt;='V+G Rechnung'!$C$6,AT174-'V+G Rechnung'!$C$6+1,""))</f>
        <v/>
      </c>
      <c r="AV174" s="73">
        <f>IF((AP174=FALSE),0,Parameter!$C$55/10000*E174)</f>
        <v>0</v>
      </c>
      <c r="AW174" s="74"/>
      <c r="AX174" s="75">
        <f>IF(AT174&gt;='V+G Rechnung'!$C$6,IF(AW174&gt;0,AW174/(AT174-AQ174+1),AV174/(AT174-AQ174+1)),0)</f>
        <v>0</v>
      </c>
    </row>
    <row r="175" spans="1:50" ht="13.5" customHeight="1">
      <c r="A175" s="58" t="str">
        <f t="shared" si="6"/>
        <v/>
      </c>
      <c r="B175" s="8"/>
      <c r="C175" s="8"/>
      <c r="D175" s="77"/>
      <c r="E175" s="70"/>
      <c r="F175" s="58"/>
      <c r="G175" s="58"/>
      <c r="H175" s="70"/>
      <c r="I175" s="59" t="str">
        <f>IF(OR(B175="",G175=""),"",IF(G175="Spindel",Parameter!$B$58,Parameter!$B$59))</f>
        <v/>
      </c>
      <c r="J175" s="58"/>
      <c r="K175" s="58">
        <f t="shared" si="0"/>
        <v>0</v>
      </c>
      <c r="L175" s="71" t="str">
        <f>IF(B175="","",IF(K175&gt;='V+G Rechnung'!$C$6,K175-'V+G Rechnung'!$C$6+1,""))</f>
        <v/>
      </c>
      <c r="M175" s="72"/>
      <c r="N175" s="73">
        <f t="shared" si="1"/>
        <v>0</v>
      </c>
      <c r="O175" s="73">
        <f>IF(K175&gt;='V+G Rechnung'!$C$6,N175/(K175-F175+1),0)</f>
        <v>0</v>
      </c>
      <c r="P175" s="59" t="b">
        <v>0</v>
      </c>
      <c r="Q175" s="58" t="str">
        <f>IF((P175=FALSE),"",IF(G175="Spindel",Parameter!$B$58,Parameter!$B$59))</f>
        <v/>
      </c>
      <c r="R175" s="58"/>
      <c r="S175" s="58">
        <f t="shared" si="2"/>
        <v>0</v>
      </c>
      <c r="T175" s="71" t="str">
        <f>IF(B175="","",IF(S175&gt;='V+G Rechnung'!$C$6,S175-'V+G Rechnung'!$C$6+1,""))</f>
        <v/>
      </c>
      <c r="U175" s="73">
        <f>IF((P175=FALSE),0,IF(G175="Spindel",Parameter!$C$58/10000*E175,Parameter!$C$59/10000*E175))</f>
        <v>0</v>
      </c>
      <c r="V175" s="74"/>
      <c r="W175" s="75">
        <f>IF(S175&gt;='V+G Rechnung'!$C$6,IF(OR(V175&gt;0,U175=""),V175/(S175-F175+1),U175/(S175-F175+1)),0)</f>
        <v>0</v>
      </c>
      <c r="X175" s="59" t="b">
        <v>0</v>
      </c>
      <c r="Y175" s="76"/>
      <c r="Z175" s="58" t="str">
        <f>IF(OR(X175=FALSE),"",IF(G175="Spindel",Parameter!$B$56,Parameter!$B$57))</f>
        <v/>
      </c>
      <c r="AA175" s="58"/>
      <c r="AB175" s="58">
        <f t="shared" si="3"/>
        <v>0</v>
      </c>
      <c r="AC175" s="71" t="str">
        <f>IF(X175=FALSE,"",IF(AB175&gt;='V+G Rechnung'!$C$6,AB175-'V+G Rechnung'!$C$6+1,""))</f>
        <v/>
      </c>
      <c r="AD175" s="73">
        <f>IF((X175=FALSE),0,IF(G175="Spindel",Parameter!$C$56/10000*E175,Parameter!$C$57/10000*E175))</f>
        <v>0</v>
      </c>
      <c r="AE175" s="74"/>
      <c r="AF175" s="73">
        <f>IF(AB175&gt;='V+G Rechnung'!$C$6,IF(AE175&gt;0,AE175/(AB175-Y175+1),AD175/(AB175-Y175+1)),0)</f>
        <v>0</v>
      </c>
      <c r="AG175" s="59" t="b">
        <v>0</v>
      </c>
      <c r="AH175" s="76"/>
      <c r="AI175" s="58" t="str">
        <f>IF((AG175=FALSE),"",Parameter!$B$54)</f>
        <v/>
      </c>
      <c r="AJ175" s="58"/>
      <c r="AK175" s="58">
        <f t="shared" si="4"/>
        <v>0</v>
      </c>
      <c r="AL175" s="71" t="str">
        <f>IF(AG175=FALSE,"",IF(AK175&gt;='V+G Rechnung'!$C$6,AK175-'V+G Rechnung'!$C$6+1,""))</f>
        <v/>
      </c>
      <c r="AM175" s="73">
        <f>IF((AG175=FALSE),0,Parameter!$C$54/10000*E175)</f>
        <v>0</v>
      </c>
      <c r="AN175" s="74"/>
      <c r="AO175" s="73">
        <f>IF(AK175&gt;='V+G Rechnung'!$C$6,IF(AN175&gt;0,AN175/(AK175-AH175+1),AM175/(AK175-AH175+1)),0)</f>
        <v>0</v>
      </c>
      <c r="AP175" s="59" t="b">
        <v>0</v>
      </c>
      <c r="AQ175" s="58"/>
      <c r="AR175" s="58" t="str">
        <f>IF((AP175=FALSE),"",Parameter!$B$55)</f>
        <v/>
      </c>
      <c r="AS175" s="58"/>
      <c r="AT175" s="58">
        <f t="shared" si="5"/>
        <v>0</v>
      </c>
      <c r="AU175" s="71" t="str">
        <f>IF(AP175=FALSE,"",IF(AT175&gt;='V+G Rechnung'!$C$6,AT175-'V+G Rechnung'!$C$6+1,""))</f>
        <v/>
      </c>
      <c r="AV175" s="73">
        <f>IF((AP175=FALSE),0,Parameter!$C$55/10000*E175)</f>
        <v>0</v>
      </c>
      <c r="AW175" s="74"/>
      <c r="AX175" s="75">
        <f>IF(AT175&gt;='V+G Rechnung'!$C$6,IF(AW175&gt;0,AW175/(AT175-AQ175+1),AV175/(AT175-AQ175+1)),0)</f>
        <v>0</v>
      </c>
    </row>
    <row r="176" spans="1:50" ht="13.5" customHeight="1">
      <c r="A176" s="58" t="str">
        <f t="shared" si="6"/>
        <v/>
      </c>
      <c r="B176" s="8"/>
      <c r="C176" s="8"/>
      <c r="D176" s="77"/>
      <c r="E176" s="70"/>
      <c r="F176" s="58"/>
      <c r="G176" s="58"/>
      <c r="H176" s="70"/>
      <c r="I176" s="59" t="str">
        <f>IF(OR(B176="",G176=""),"",IF(G176="Spindel",Parameter!$B$58,Parameter!$B$59))</f>
        <v/>
      </c>
      <c r="J176" s="58"/>
      <c r="K176" s="58">
        <f t="shared" si="0"/>
        <v>0</v>
      </c>
      <c r="L176" s="71" t="str">
        <f>IF(B176="","",IF(K176&gt;='V+G Rechnung'!$C$6,K176-'V+G Rechnung'!$C$6+1,""))</f>
        <v/>
      </c>
      <c r="M176" s="72"/>
      <c r="N176" s="73">
        <f t="shared" si="1"/>
        <v>0</v>
      </c>
      <c r="O176" s="73">
        <f>IF(K176&gt;='V+G Rechnung'!$C$6,N176/(K176-F176+1),0)</f>
        <v>0</v>
      </c>
      <c r="P176" s="59" t="b">
        <v>0</v>
      </c>
      <c r="Q176" s="58" t="str">
        <f>IF((P176=FALSE),"",IF(G176="Spindel",Parameter!$B$58,Parameter!$B$59))</f>
        <v/>
      </c>
      <c r="R176" s="58"/>
      <c r="S176" s="58">
        <f t="shared" si="2"/>
        <v>0</v>
      </c>
      <c r="T176" s="71" t="str">
        <f>IF(B176="","",IF(S176&gt;='V+G Rechnung'!$C$6,S176-'V+G Rechnung'!$C$6+1,""))</f>
        <v/>
      </c>
      <c r="U176" s="73">
        <f>IF((P176=FALSE),0,IF(G176="Spindel",Parameter!$C$58/10000*E176,Parameter!$C$59/10000*E176))</f>
        <v>0</v>
      </c>
      <c r="V176" s="74"/>
      <c r="W176" s="75">
        <f>IF(S176&gt;='V+G Rechnung'!$C$6,IF(OR(V176&gt;0,U176=""),V176/(S176-F176+1),U176/(S176-F176+1)),0)</f>
        <v>0</v>
      </c>
      <c r="X176" s="59" t="b">
        <v>0</v>
      </c>
      <c r="Y176" s="76"/>
      <c r="Z176" s="58" t="str">
        <f>IF(OR(X176=FALSE),"",IF(G176="Spindel",Parameter!$B$56,Parameter!$B$57))</f>
        <v/>
      </c>
      <c r="AA176" s="58"/>
      <c r="AB176" s="58">
        <f t="shared" si="3"/>
        <v>0</v>
      </c>
      <c r="AC176" s="71" t="str">
        <f>IF(X176=FALSE,"",IF(AB176&gt;='V+G Rechnung'!$C$6,AB176-'V+G Rechnung'!$C$6+1,""))</f>
        <v/>
      </c>
      <c r="AD176" s="73">
        <f>IF((X176=FALSE),0,IF(G176="Spindel",Parameter!$C$56/10000*E176,Parameter!$C$57/10000*E176))</f>
        <v>0</v>
      </c>
      <c r="AE176" s="74"/>
      <c r="AF176" s="73">
        <f>IF(AB176&gt;='V+G Rechnung'!$C$6,IF(AE176&gt;0,AE176/(AB176-Y176+1),AD176/(AB176-Y176+1)),0)</f>
        <v>0</v>
      </c>
      <c r="AG176" s="59" t="b">
        <v>0</v>
      </c>
      <c r="AH176" s="76"/>
      <c r="AI176" s="58" t="str">
        <f>IF((AG176=FALSE),"",Parameter!$B$54)</f>
        <v/>
      </c>
      <c r="AJ176" s="58"/>
      <c r="AK176" s="58">
        <f t="shared" si="4"/>
        <v>0</v>
      </c>
      <c r="AL176" s="71" t="str">
        <f>IF(AG176=FALSE,"",IF(AK176&gt;='V+G Rechnung'!$C$6,AK176-'V+G Rechnung'!$C$6+1,""))</f>
        <v/>
      </c>
      <c r="AM176" s="73">
        <f>IF((AG176=FALSE),0,Parameter!$C$54/10000*E176)</f>
        <v>0</v>
      </c>
      <c r="AN176" s="74"/>
      <c r="AO176" s="73">
        <f>IF(AK176&gt;='V+G Rechnung'!$C$6,IF(AN176&gt;0,AN176/(AK176-AH176+1),AM176/(AK176-AH176+1)),0)</f>
        <v>0</v>
      </c>
      <c r="AP176" s="59" t="b">
        <v>0</v>
      </c>
      <c r="AQ176" s="58"/>
      <c r="AR176" s="58" t="str">
        <f>IF((AP176=FALSE),"",Parameter!$B$55)</f>
        <v/>
      </c>
      <c r="AS176" s="58"/>
      <c r="AT176" s="58">
        <f t="shared" si="5"/>
        <v>0</v>
      </c>
      <c r="AU176" s="71" t="str">
        <f>IF(AP176=FALSE,"",IF(AT176&gt;='V+G Rechnung'!$C$6,AT176-'V+G Rechnung'!$C$6+1,""))</f>
        <v/>
      </c>
      <c r="AV176" s="73">
        <f>IF((AP176=FALSE),0,Parameter!$C$55/10000*E176)</f>
        <v>0</v>
      </c>
      <c r="AW176" s="74"/>
      <c r="AX176" s="75">
        <f>IF(AT176&gt;='V+G Rechnung'!$C$6,IF(AW176&gt;0,AW176/(AT176-AQ176+1),AV176/(AT176-AQ176+1)),0)</f>
        <v>0</v>
      </c>
    </row>
    <row r="177" spans="1:50" ht="13.5" customHeight="1">
      <c r="A177" s="58" t="str">
        <f t="shared" si="6"/>
        <v/>
      </c>
      <c r="B177" s="8"/>
      <c r="C177" s="8"/>
      <c r="D177" s="77"/>
      <c r="E177" s="70"/>
      <c r="F177" s="58"/>
      <c r="G177" s="58"/>
      <c r="H177" s="70"/>
      <c r="I177" s="59" t="str">
        <f>IF(OR(B177="",G177=""),"",IF(G177="Spindel",Parameter!$B$58,Parameter!$B$59))</f>
        <v/>
      </c>
      <c r="J177" s="58"/>
      <c r="K177" s="58">
        <f t="shared" si="0"/>
        <v>0</v>
      </c>
      <c r="L177" s="71" t="str">
        <f>IF(B177="","",IF(K177&gt;='V+G Rechnung'!$C$6,K177-'V+G Rechnung'!$C$6+1,""))</f>
        <v/>
      </c>
      <c r="M177" s="72"/>
      <c r="N177" s="73">
        <f t="shared" si="1"/>
        <v>0</v>
      </c>
      <c r="O177" s="73">
        <f>IF(K177&gt;='V+G Rechnung'!$C$6,N177/(K177-F177+1),0)</f>
        <v>0</v>
      </c>
      <c r="P177" s="59" t="b">
        <v>0</v>
      </c>
      <c r="Q177" s="58" t="str">
        <f>IF((P177=FALSE),"",IF(G177="Spindel",Parameter!$B$58,Parameter!$B$59))</f>
        <v/>
      </c>
      <c r="R177" s="58"/>
      <c r="S177" s="58">
        <f t="shared" si="2"/>
        <v>0</v>
      </c>
      <c r="T177" s="71" t="str">
        <f>IF(B177="","",IF(S177&gt;='V+G Rechnung'!$C$6,S177-'V+G Rechnung'!$C$6+1,""))</f>
        <v/>
      </c>
      <c r="U177" s="73">
        <f>IF((P177=FALSE),0,IF(G177="Spindel",Parameter!$C$58/10000*E177,Parameter!$C$59/10000*E177))</f>
        <v>0</v>
      </c>
      <c r="V177" s="74"/>
      <c r="W177" s="75">
        <f>IF(S177&gt;='V+G Rechnung'!$C$6,IF(OR(V177&gt;0,U177=""),V177/(S177-F177+1),U177/(S177-F177+1)),0)</f>
        <v>0</v>
      </c>
      <c r="X177" s="59" t="b">
        <v>0</v>
      </c>
      <c r="Y177" s="76"/>
      <c r="Z177" s="58" t="str">
        <f>IF(OR(X177=FALSE),"",IF(G177="Spindel",Parameter!$B$56,Parameter!$B$57))</f>
        <v/>
      </c>
      <c r="AA177" s="58"/>
      <c r="AB177" s="58">
        <f t="shared" si="3"/>
        <v>0</v>
      </c>
      <c r="AC177" s="71" t="str">
        <f>IF(X177=FALSE,"",IF(AB177&gt;='V+G Rechnung'!$C$6,AB177-'V+G Rechnung'!$C$6+1,""))</f>
        <v/>
      </c>
      <c r="AD177" s="73">
        <f>IF((X177=FALSE),0,IF(G177="Spindel",Parameter!$C$56/10000*E177,Parameter!$C$57/10000*E177))</f>
        <v>0</v>
      </c>
      <c r="AE177" s="74"/>
      <c r="AF177" s="73">
        <f>IF(AB177&gt;='V+G Rechnung'!$C$6,IF(AE177&gt;0,AE177/(AB177-Y177+1),AD177/(AB177-Y177+1)),0)</f>
        <v>0</v>
      </c>
      <c r="AG177" s="59" t="b">
        <v>0</v>
      </c>
      <c r="AH177" s="76"/>
      <c r="AI177" s="58" t="str">
        <f>IF((AG177=FALSE),"",Parameter!$B$54)</f>
        <v/>
      </c>
      <c r="AJ177" s="58"/>
      <c r="AK177" s="58">
        <f t="shared" si="4"/>
        <v>0</v>
      </c>
      <c r="AL177" s="71" t="str">
        <f>IF(AG177=FALSE,"",IF(AK177&gt;='V+G Rechnung'!$C$6,AK177-'V+G Rechnung'!$C$6+1,""))</f>
        <v/>
      </c>
      <c r="AM177" s="73">
        <f>IF((AG177=FALSE),0,Parameter!$C$54/10000*E177)</f>
        <v>0</v>
      </c>
      <c r="AN177" s="74"/>
      <c r="AO177" s="73">
        <f>IF(AK177&gt;='V+G Rechnung'!$C$6,IF(AN177&gt;0,AN177/(AK177-AH177+1),AM177/(AK177-AH177+1)),0)</f>
        <v>0</v>
      </c>
      <c r="AP177" s="59" t="b">
        <v>0</v>
      </c>
      <c r="AQ177" s="58"/>
      <c r="AR177" s="58" t="str">
        <f>IF((AP177=FALSE),"",Parameter!$B$55)</f>
        <v/>
      </c>
      <c r="AS177" s="58"/>
      <c r="AT177" s="58">
        <f t="shared" si="5"/>
        <v>0</v>
      </c>
      <c r="AU177" s="71" t="str">
        <f>IF(AP177=FALSE,"",IF(AT177&gt;='V+G Rechnung'!$C$6,AT177-'V+G Rechnung'!$C$6+1,""))</f>
        <v/>
      </c>
      <c r="AV177" s="73">
        <f>IF((AP177=FALSE),0,Parameter!$C$55/10000*E177)</f>
        <v>0</v>
      </c>
      <c r="AW177" s="74"/>
      <c r="AX177" s="75">
        <f>IF(AT177&gt;='V+G Rechnung'!$C$6,IF(AW177&gt;0,AW177/(AT177-AQ177+1),AV177/(AT177-AQ177+1)),0)</f>
        <v>0</v>
      </c>
    </row>
    <row r="178" spans="1:50" ht="13.5" customHeight="1">
      <c r="A178" s="58" t="str">
        <f t="shared" si="6"/>
        <v/>
      </c>
      <c r="B178" s="8"/>
      <c r="C178" s="8"/>
      <c r="D178" s="77"/>
      <c r="E178" s="70"/>
      <c r="F178" s="58"/>
      <c r="G178" s="58"/>
      <c r="H178" s="70"/>
      <c r="I178" s="59" t="str">
        <f>IF(OR(B178="",G178=""),"",IF(G178="Spindel",Parameter!$B$58,Parameter!$B$59))</f>
        <v/>
      </c>
      <c r="J178" s="58"/>
      <c r="K178" s="58">
        <f t="shared" si="0"/>
        <v>0</v>
      </c>
      <c r="L178" s="71" t="str">
        <f>IF(B178="","",IF(K178&gt;='V+G Rechnung'!$C$6,K178-'V+G Rechnung'!$C$6+1,""))</f>
        <v/>
      </c>
      <c r="M178" s="72"/>
      <c r="N178" s="73">
        <f t="shared" si="1"/>
        <v>0</v>
      </c>
      <c r="O178" s="73">
        <f>IF(K178&gt;='V+G Rechnung'!$C$6,N178/(K178-F178+1),0)</f>
        <v>0</v>
      </c>
      <c r="P178" s="59" t="b">
        <v>0</v>
      </c>
      <c r="Q178" s="58" t="str">
        <f>IF((P178=FALSE),"",IF(G178="Spindel",Parameter!$B$58,Parameter!$B$59))</f>
        <v/>
      </c>
      <c r="R178" s="58"/>
      <c r="S178" s="58">
        <f t="shared" si="2"/>
        <v>0</v>
      </c>
      <c r="T178" s="71" t="str">
        <f>IF(B178="","",IF(S178&gt;='V+G Rechnung'!$C$6,S178-'V+G Rechnung'!$C$6+1,""))</f>
        <v/>
      </c>
      <c r="U178" s="73">
        <f>IF((P178=FALSE),0,IF(G178="Spindel",Parameter!$C$58/10000*E178,Parameter!$C$59/10000*E178))</f>
        <v>0</v>
      </c>
      <c r="V178" s="74"/>
      <c r="W178" s="75">
        <f>IF(S178&gt;='V+G Rechnung'!$C$6,IF(OR(V178&gt;0,U178=""),V178/(S178-F178+1),U178/(S178-F178+1)),0)</f>
        <v>0</v>
      </c>
      <c r="X178" s="59" t="b">
        <v>0</v>
      </c>
      <c r="Y178" s="76"/>
      <c r="Z178" s="58" t="str">
        <f>IF(OR(X178=FALSE),"",IF(G178="Spindel",Parameter!$B$56,Parameter!$B$57))</f>
        <v/>
      </c>
      <c r="AA178" s="58"/>
      <c r="AB178" s="58">
        <f t="shared" si="3"/>
        <v>0</v>
      </c>
      <c r="AC178" s="71" t="str">
        <f>IF(X178=FALSE,"",IF(AB178&gt;='V+G Rechnung'!$C$6,AB178-'V+G Rechnung'!$C$6+1,""))</f>
        <v/>
      </c>
      <c r="AD178" s="73">
        <f>IF((X178=FALSE),0,IF(G178="Spindel",Parameter!$C$56/10000*E178,Parameter!$C$57/10000*E178))</f>
        <v>0</v>
      </c>
      <c r="AE178" s="74"/>
      <c r="AF178" s="73">
        <f>IF(AB178&gt;='V+G Rechnung'!$C$6,IF(AE178&gt;0,AE178/(AB178-Y178+1),AD178/(AB178-Y178+1)),0)</f>
        <v>0</v>
      </c>
      <c r="AG178" s="59" t="b">
        <v>0</v>
      </c>
      <c r="AH178" s="76"/>
      <c r="AI178" s="58" t="str">
        <f>IF((AG178=FALSE),"",Parameter!$B$54)</f>
        <v/>
      </c>
      <c r="AJ178" s="58"/>
      <c r="AK178" s="58">
        <f t="shared" si="4"/>
        <v>0</v>
      </c>
      <c r="AL178" s="71" t="str">
        <f>IF(AG178=FALSE,"",IF(AK178&gt;='V+G Rechnung'!$C$6,AK178-'V+G Rechnung'!$C$6+1,""))</f>
        <v/>
      </c>
      <c r="AM178" s="73">
        <f>IF((AG178=FALSE),0,Parameter!$C$54/10000*E178)</f>
        <v>0</v>
      </c>
      <c r="AN178" s="74"/>
      <c r="AO178" s="73">
        <f>IF(AK178&gt;='V+G Rechnung'!$C$6,IF(AN178&gt;0,AN178/(AK178-AH178+1),AM178/(AK178-AH178+1)),0)</f>
        <v>0</v>
      </c>
      <c r="AP178" s="59" t="b">
        <v>0</v>
      </c>
      <c r="AQ178" s="58"/>
      <c r="AR178" s="58" t="str">
        <f>IF((AP178=FALSE),"",Parameter!$B$55)</f>
        <v/>
      </c>
      <c r="AS178" s="58"/>
      <c r="AT178" s="58">
        <f t="shared" si="5"/>
        <v>0</v>
      </c>
      <c r="AU178" s="71" t="str">
        <f>IF(AP178=FALSE,"",IF(AT178&gt;='V+G Rechnung'!$C$6,AT178-'V+G Rechnung'!$C$6+1,""))</f>
        <v/>
      </c>
      <c r="AV178" s="73">
        <f>IF((AP178=FALSE),0,Parameter!$C$55/10000*E178)</f>
        <v>0</v>
      </c>
      <c r="AW178" s="74"/>
      <c r="AX178" s="75">
        <f>IF(AT178&gt;='V+G Rechnung'!$C$6,IF(AW178&gt;0,AW178/(AT178-AQ178+1),AV178/(AT178-AQ178+1)),0)</f>
        <v>0</v>
      </c>
    </row>
    <row r="179" spans="1:50" ht="13.5" customHeight="1">
      <c r="A179" s="58" t="str">
        <f t="shared" si="6"/>
        <v/>
      </c>
      <c r="B179" s="8"/>
      <c r="C179" s="8"/>
      <c r="D179" s="77"/>
      <c r="E179" s="70"/>
      <c r="F179" s="58"/>
      <c r="G179" s="58"/>
      <c r="H179" s="70"/>
      <c r="I179" s="59" t="str">
        <f>IF(OR(B179="",G179=""),"",IF(G179="Spindel",Parameter!$B$58,Parameter!$B$59))</f>
        <v/>
      </c>
      <c r="J179" s="58"/>
      <c r="K179" s="58">
        <f t="shared" si="0"/>
        <v>0</v>
      </c>
      <c r="L179" s="71" t="str">
        <f>IF(B179="","",IF(K179&gt;='V+G Rechnung'!$C$6,K179-'V+G Rechnung'!$C$6+1,""))</f>
        <v/>
      </c>
      <c r="M179" s="72"/>
      <c r="N179" s="73">
        <f t="shared" si="1"/>
        <v>0</v>
      </c>
      <c r="O179" s="73">
        <f>IF(K179&gt;='V+G Rechnung'!$C$6,N179/(K179-F179+1),0)</f>
        <v>0</v>
      </c>
      <c r="P179" s="59" t="b">
        <v>0</v>
      </c>
      <c r="Q179" s="58" t="str">
        <f>IF((P179=FALSE),"",IF(G179="Spindel",Parameter!$B$58,Parameter!$B$59))</f>
        <v/>
      </c>
      <c r="R179" s="58"/>
      <c r="S179" s="58">
        <f t="shared" si="2"/>
        <v>0</v>
      </c>
      <c r="T179" s="71" t="str">
        <f>IF(B179="","",IF(S179&gt;='V+G Rechnung'!$C$6,S179-'V+G Rechnung'!$C$6+1,""))</f>
        <v/>
      </c>
      <c r="U179" s="73">
        <f>IF((P179=FALSE),0,IF(G179="Spindel",Parameter!$C$58/10000*E179,Parameter!$C$59/10000*E179))</f>
        <v>0</v>
      </c>
      <c r="V179" s="74"/>
      <c r="W179" s="75">
        <f>IF(S179&gt;='V+G Rechnung'!$C$6,IF(OR(V179&gt;0,U179=""),V179/(S179-F179+1),U179/(S179-F179+1)),0)</f>
        <v>0</v>
      </c>
      <c r="X179" s="59" t="b">
        <v>0</v>
      </c>
      <c r="Y179" s="76"/>
      <c r="Z179" s="58" t="str">
        <f>IF(OR(X179=FALSE),"",IF(G179="Spindel",Parameter!$B$56,Parameter!$B$57))</f>
        <v/>
      </c>
      <c r="AA179" s="58"/>
      <c r="AB179" s="58">
        <f t="shared" si="3"/>
        <v>0</v>
      </c>
      <c r="AC179" s="71" t="str">
        <f>IF(X179=FALSE,"",IF(AB179&gt;='V+G Rechnung'!$C$6,AB179-'V+G Rechnung'!$C$6+1,""))</f>
        <v/>
      </c>
      <c r="AD179" s="73">
        <f>IF((X179=FALSE),0,IF(G179="Spindel",Parameter!$C$56/10000*E179,Parameter!$C$57/10000*E179))</f>
        <v>0</v>
      </c>
      <c r="AE179" s="74"/>
      <c r="AF179" s="73">
        <f>IF(AB179&gt;='V+G Rechnung'!$C$6,IF(AE179&gt;0,AE179/(AB179-Y179+1),AD179/(AB179-Y179+1)),0)</f>
        <v>0</v>
      </c>
      <c r="AG179" s="59" t="b">
        <v>0</v>
      </c>
      <c r="AH179" s="76"/>
      <c r="AI179" s="58" t="str">
        <f>IF((AG179=FALSE),"",Parameter!$B$54)</f>
        <v/>
      </c>
      <c r="AJ179" s="58"/>
      <c r="AK179" s="58">
        <f t="shared" si="4"/>
        <v>0</v>
      </c>
      <c r="AL179" s="71" t="str">
        <f>IF(AG179=FALSE,"",IF(AK179&gt;='V+G Rechnung'!$C$6,AK179-'V+G Rechnung'!$C$6+1,""))</f>
        <v/>
      </c>
      <c r="AM179" s="73">
        <f>IF((AG179=FALSE),0,Parameter!$C$54/10000*E179)</f>
        <v>0</v>
      </c>
      <c r="AN179" s="74"/>
      <c r="AO179" s="73">
        <f>IF(AK179&gt;='V+G Rechnung'!$C$6,IF(AN179&gt;0,AN179/(AK179-AH179+1),AM179/(AK179-AH179+1)),0)</f>
        <v>0</v>
      </c>
      <c r="AP179" s="59" t="b">
        <v>0</v>
      </c>
      <c r="AQ179" s="58"/>
      <c r="AR179" s="58" t="str">
        <f>IF((AP179=FALSE),"",Parameter!$B$55)</f>
        <v/>
      </c>
      <c r="AS179" s="58"/>
      <c r="AT179" s="58">
        <f t="shared" si="5"/>
        <v>0</v>
      </c>
      <c r="AU179" s="71" t="str">
        <f>IF(AP179=FALSE,"",IF(AT179&gt;='V+G Rechnung'!$C$6,AT179-'V+G Rechnung'!$C$6+1,""))</f>
        <v/>
      </c>
      <c r="AV179" s="73">
        <f>IF((AP179=FALSE),0,Parameter!$C$55/10000*E179)</f>
        <v>0</v>
      </c>
      <c r="AW179" s="74"/>
      <c r="AX179" s="75">
        <f>IF(AT179&gt;='V+G Rechnung'!$C$6,IF(AW179&gt;0,AW179/(AT179-AQ179+1),AV179/(AT179-AQ179+1)),0)</f>
        <v>0</v>
      </c>
    </row>
    <row r="180" spans="1:50" ht="13.5" customHeight="1">
      <c r="A180" s="58" t="str">
        <f t="shared" si="6"/>
        <v/>
      </c>
      <c r="B180" s="8"/>
      <c r="C180" s="8"/>
      <c r="D180" s="77"/>
      <c r="E180" s="70"/>
      <c r="F180" s="58"/>
      <c r="G180" s="58"/>
      <c r="H180" s="70"/>
      <c r="I180" s="59" t="str">
        <f>IF(OR(B180="",G180=""),"",IF(G180="Spindel",Parameter!$B$58,Parameter!$B$59))</f>
        <v/>
      </c>
      <c r="J180" s="58"/>
      <c r="K180" s="58">
        <f t="shared" si="0"/>
        <v>0</v>
      </c>
      <c r="L180" s="71" t="str">
        <f>IF(B180="","",IF(K180&gt;='V+G Rechnung'!$C$6,K180-'V+G Rechnung'!$C$6+1,""))</f>
        <v/>
      </c>
      <c r="M180" s="72"/>
      <c r="N180" s="73">
        <f t="shared" si="1"/>
        <v>0</v>
      </c>
      <c r="O180" s="73">
        <f>IF(K180&gt;='V+G Rechnung'!$C$6,N180/(K180-F180+1),0)</f>
        <v>0</v>
      </c>
      <c r="P180" s="59" t="b">
        <v>0</v>
      </c>
      <c r="Q180" s="58" t="str">
        <f>IF((P180=FALSE),"",IF(G180="Spindel",Parameter!$B$58,Parameter!$B$59))</f>
        <v/>
      </c>
      <c r="R180" s="58"/>
      <c r="S180" s="58">
        <f t="shared" si="2"/>
        <v>0</v>
      </c>
      <c r="T180" s="71" t="str">
        <f>IF(B180="","",IF(S180&gt;='V+G Rechnung'!$C$6,S180-'V+G Rechnung'!$C$6+1,""))</f>
        <v/>
      </c>
      <c r="U180" s="73">
        <f>IF((P180=FALSE),0,IF(G180="Spindel",Parameter!$C$58/10000*E180,Parameter!$C$59/10000*E180))</f>
        <v>0</v>
      </c>
      <c r="V180" s="74"/>
      <c r="W180" s="75">
        <f>IF(S180&gt;='V+G Rechnung'!$C$6,IF(OR(V180&gt;0,U180=""),V180/(S180-F180+1),U180/(S180-F180+1)),0)</f>
        <v>0</v>
      </c>
      <c r="X180" s="59" t="b">
        <v>0</v>
      </c>
      <c r="Y180" s="76"/>
      <c r="Z180" s="58" t="str">
        <f>IF(OR(X180=FALSE),"",IF(G180="Spindel",Parameter!$B$56,Parameter!$B$57))</f>
        <v/>
      </c>
      <c r="AA180" s="58"/>
      <c r="AB180" s="58">
        <f t="shared" si="3"/>
        <v>0</v>
      </c>
      <c r="AC180" s="71" t="str">
        <f>IF(X180=FALSE,"",IF(AB180&gt;='V+G Rechnung'!$C$6,AB180-'V+G Rechnung'!$C$6+1,""))</f>
        <v/>
      </c>
      <c r="AD180" s="73">
        <f>IF((X180=FALSE),0,IF(G180="Spindel",Parameter!$C$56/10000*E180,Parameter!$C$57/10000*E180))</f>
        <v>0</v>
      </c>
      <c r="AE180" s="74"/>
      <c r="AF180" s="73">
        <f>IF(AB180&gt;='V+G Rechnung'!$C$6,IF(AE180&gt;0,AE180/(AB180-Y180+1),AD180/(AB180-Y180+1)),0)</f>
        <v>0</v>
      </c>
      <c r="AG180" s="59" t="b">
        <v>0</v>
      </c>
      <c r="AH180" s="76"/>
      <c r="AI180" s="58" t="str">
        <f>IF((AG180=FALSE),"",Parameter!$B$54)</f>
        <v/>
      </c>
      <c r="AJ180" s="58"/>
      <c r="AK180" s="58">
        <f t="shared" si="4"/>
        <v>0</v>
      </c>
      <c r="AL180" s="71" t="str">
        <f>IF(AG180=FALSE,"",IF(AK180&gt;='V+G Rechnung'!$C$6,AK180-'V+G Rechnung'!$C$6+1,""))</f>
        <v/>
      </c>
      <c r="AM180" s="73">
        <f>IF((AG180=FALSE),0,Parameter!$C$54/10000*E180)</f>
        <v>0</v>
      </c>
      <c r="AN180" s="74"/>
      <c r="AO180" s="73">
        <f>IF(AK180&gt;='V+G Rechnung'!$C$6,IF(AN180&gt;0,AN180/(AK180-AH180+1),AM180/(AK180-AH180+1)),0)</f>
        <v>0</v>
      </c>
      <c r="AP180" s="59" t="b">
        <v>0</v>
      </c>
      <c r="AQ180" s="58"/>
      <c r="AR180" s="58" t="str">
        <f>IF((AP180=FALSE),"",Parameter!$B$55)</f>
        <v/>
      </c>
      <c r="AS180" s="58"/>
      <c r="AT180" s="58">
        <f t="shared" si="5"/>
        <v>0</v>
      </c>
      <c r="AU180" s="71" t="str">
        <f>IF(AP180=FALSE,"",IF(AT180&gt;='V+G Rechnung'!$C$6,AT180-'V+G Rechnung'!$C$6+1,""))</f>
        <v/>
      </c>
      <c r="AV180" s="73">
        <f>IF((AP180=FALSE),0,Parameter!$C$55/10000*E180)</f>
        <v>0</v>
      </c>
      <c r="AW180" s="74"/>
      <c r="AX180" s="75">
        <f>IF(AT180&gt;='V+G Rechnung'!$C$6,IF(AW180&gt;0,AW180/(AT180-AQ180+1),AV180/(AT180-AQ180+1)),0)</f>
        <v>0</v>
      </c>
    </row>
    <row r="181" spans="1:50" ht="13.5" customHeight="1">
      <c r="A181" s="58" t="str">
        <f t="shared" si="6"/>
        <v/>
      </c>
      <c r="B181" s="8"/>
      <c r="C181" s="8"/>
      <c r="D181" s="77"/>
      <c r="E181" s="70"/>
      <c r="F181" s="58"/>
      <c r="G181" s="58"/>
      <c r="H181" s="70"/>
      <c r="I181" s="59" t="str">
        <f>IF(OR(B181="",G181=""),"",IF(G181="Spindel",Parameter!$B$58,Parameter!$B$59))</f>
        <v/>
      </c>
      <c r="J181" s="58"/>
      <c r="K181" s="58">
        <f t="shared" si="0"/>
        <v>0</v>
      </c>
      <c r="L181" s="71" t="str">
        <f>IF(B181="","",IF(K181&gt;='V+G Rechnung'!$C$6,K181-'V+G Rechnung'!$C$6+1,""))</f>
        <v/>
      </c>
      <c r="M181" s="72"/>
      <c r="N181" s="73">
        <f t="shared" si="1"/>
        <v>0</v>
      </c>
      <c r="O181" s="73">
        <f>IF(K181&gt;='V+G Rechnung'!$C$6,N181/(K181-F181+1),0)</f>
        <v>0</v>
      </c>
      <c r="P181" s="59" t="b">
        <v>0</v>
      </c>
      <c r="Q181" s="58" t="str">
        <f>IF((P181=FALSE),"",IF(G181="Spindel",Parameter!$B$58,Parameter!$B$59))</f>
        <v/>
      </c>
      <c r="R181" s="58"/>
      <c r="S181" s="58">
        <f t="shared" si="2"/>
        <v>0</v>
      </c>
      <c r="T181" s="71" t="str">
        <f>IF(B181="","",IF(S181&gt;='V+G Rechnung'!$C$6,S181-'V+G Rechnung'!$C$6+1,""))</f>
        <v/>
      </c>
      <c r="U181" s="73">
        <f>IF((P181=FALSE),0,IF(G181="Spindel",Parameter!$C$58/10000*E181,Parameter!$C$59/10000*E181))</f>
        <v>0</v>
      </c>
      <c r="V181" s="74"/>
      <c r="W181" s="75">
        <f>IF(S181&gt;='V+G Rechnung'!$C$6,IF(OR(V181&gt;0,U181=""),V181/(S181-F181+1),U181/(S181-F181+1)),0)</f>
        <v>0</v>
      </c>
      <c r="X181" s="59" t="b">
        <v>0</v>
      </c>
      <c r="Y181" s="76"/>
      <c r="Z181" s="58" t="str">
        <f>IF(OR(X181=FALSE),"",IF(G181="Spindel",Parameter!$B$56,Parameter!$B$57))</f>
        <v/>
      </c>
      <c r="AA181" s="58"/>
      <c r="AB181" s="58">
        <f t="shared" si="3"/>
        <v>0</v>
      </c>
      <c r="AC181" s="71" t="str">
        <f>IF(X181=FALSE,"",IF(AB181&gt;='V+G Rechnung'!$C$6,AB181-'V+G Rechnung'!$C$6+1,""))</f>
        <v/>
      </c>
      <c r="AD181" s="73">
        <f>IF((X181=FALSE),0,IF(G181="Spindel",Parameter!$C$56/10000*E181,Parameter!$C$57/10000*E181))</f>
        <v>0</v>
      </c>
      <c r="AE181" s="74"/>
      <c r="AF181" s="73">
        <f>IF(AB181&gt;='V+G Rechnung'!$C$6,IF(AE181&gt;0,AE181/(AB181-Y181+1),AD181/(AB181-Y181+1)),0)</f>
        <v>0</v>
      </c>
      <c r="AG181" s="59" t="b">
        <v>0</v>
      </c>
      <c r="AH181" s="76"/>
      <c r="AI181" s="58" t="str">
        <f>IF((AG181=FALSE),"",Parameter!$B$54)</f>
        <v/>
      </c>
      <c r="AJ181" s="58"/>
      <c r="AK181" s="58">
        <f t="shared" si="4"/>
        <v>0</v>
      </c>
      <c r="AL181" s="71" t="str">
        <f>IF(AG181=FALSE,"",IF(AK181&gt;='V+G Rechnung'!$C$6,AK181-'V+G Rechnung'!$C$6+1,""))</f>
        <v/>
      </c>
      <c r="AM181" s="73">
        <f>IF((AG181=FALSE),0,Parameter!$C$54/10000*E181)</f>
        <v>0</v>
      </c>
      <c r="AN181" s="74"/>
      <c r="AO181" s="73">
        <f>IF(AK181&gt;='V+G Rechnung'!$C$6,IF(AN181&gt;0,AN181/(AK181-AH181+1),AM181/(AK181-AH181+1)),0)</f>
        <v>0</v>
      </c>
      <c r="AP181" s="59" t="b">
        <v>0</v>
      </c>
      <c r="AQ181" s="58"/>
      <c r="AR181" s="58" t="str">
        <f>IF((AP181=FALSE),"",Parameter!$B$55)</f>
        <v/>
      </c>
      <c r="AS181" s="58"/>
      <c r="AT181" s="58">
        <f t="shared" si="5"/>
        <v>0</v>
      </c>
      <c r="AU181" s="71" t="str">
        <f>IF(AP181=FALSE,"",IF(AT181&gt;='V+G Rechnung'!$C$6,AT181-'V+G Rechnung'!$C$6+1,""))</f>
        <v/>
      </c>
      <c r="AV181" s="73">
        <f>IF((AP181=FALSE),0,Parameter!$C$55/10000*E181)</f>
        <v>0</v>
      </c>
      <c r="AW181" s="74"/>
      <c r="AX181" s="75">
        <f>IF(AT181&gt;='V+G Rechnung'!$C$6,IF(AW181&gt;0,AW181/(AT181-AQ181+1),AV181/(AT181-AQ181+1)),0)</f>
        <v>0</v>
      </c>
    </row>
    <row r="182" spans="1:50" ht="13.5" customHeight="1">
      <c r="A182" s="58" t="str">
        <f t="shared" si="6"/>
        <v/>
      </c>
      <c r="B182" s="8"/>
      <c r="C182" s="8"/>
      <c r="D182" s="77"/>
      <c r="E182" s="70"/>
      <c r="F182" s="58"/>
      <c r="G182" s="58"/>
      <c r="H182" s="70"/>
      <c r="I182" s="59" t="str">
        <f>IF(OR(B182="",G182=""),"",IF(G182="Spindel",Parameter!$B$58,Parameter!$B$59))</f>
        <v/>
      </c>
      <c r="J182" s="58"/>
      <c r="K182" s="58">
        <f t="shared" si="0"/>
        <v>0</v>
      </c>
      <c r="L182" s="71" t="str">
        <f>IF(B182="","",IF(K182&gt;='V+G Rechnung'!$C$6,K182-'V+G Rechnung'!$C$6+1,""))</f>
        <v/>
      </c>
      <c r="M182" s="72"/>
      <c r="N182" s="73">
        <f t="shared" si="1"/>
        <v>0</v>
      </c>
      <c r="O182" s="73">
        <f>IF(K182&gt;='V+G Rechnung'!$C$6,N182/(K182-F182+1),0)</f>
        <v>0</v>
      </c>
      <c r="P182" s="59" t="b">
        <v>0</v>
      </c>
      <c r="Q182" s="58" t="str">
        <f>IF((P182=FALSE),"",IF(G182="Spindel",Parameter!$B$58,Parameter!$B$59))</f>
        <v/>
      </c>
      <c r="R182" s="58"/>
      <c r="S182" s="58">
        <f t="shared" si="2"/>
        <v>0</v>
      </c>
      <c r="T182" s="71" t="str">
        <f>IF(B182="","",IF(S182&gt;='V+G Rechnung'!$C$6,S182-'V+G Rechnung'!$C$6+1,""))</f>
        <v/>
      </c>
      <c r="U182" s="73">
        <f>IF((P182=FALSE),0,IF(G182="Spindel",Parameter!$C$58/10000*E182,Parameter!$C$59/10000*E182))</f>
        <v>0</v>
      </c>
      <c r="V182" s="74"/>
      <c r="W182" s="75">
        <f>IF(S182&gt;='V+G Rechnung'!$C$6,IF(OR(V182&gt;0,U182=""),V182/(S182-F182+1),U182/(S182-F182+1)),0)</f>
        <v>0</v>
      </c>
      <c r="X182" s="59" t="b">
        <v>0</v>
      </c>
      <c r="Y182" s="76"/>
      <c r="Z182" s="58" t="str">
        <f>IF(OR(X182=FALSE),"",IF(G182="Spindel",Parameter!$B$56,Parameter!$B$57))</f>
        <v/>
      </c>
      <c r="AA182" s="58"/>
      <c r="AB182" s="58">
        <f t="shared" si="3"/>
        <v>0</v>
      </c>
      <c r="AC182" s="71" t="str">
        <f>IF(X182=FALSE,"",IF(AB182&gt;='V+G Rechnung'!$C$6,AB182-'V+G Rechnung'!$C$6+1,""))</f>
        <v/>
      </c>
      <c r="AD182" s="73">
        <f>IF((X182=FALSE),0,IF(G182="Spindel",Parameter!$C$56/10000*E182,Parameter!$C$57/10000*E182))</f>
        <v>0</v>
      </c>
      <c r="AE182" s="74"/>
      <c r="AF182" s="73">
        <f>IF(AB182&gt;='V+G Rechnung'!$C$6,IF(AE182&gt;0,AE182/(AB182-Y182+1),AD182/(AB182-Y182+1)),0)</f>
        <v>0</v>
      </c>
      <c r="AG182" s="59" t="b">
        <v>0</v>
      </c>
      <c r="AH182" s="76"/>
      <c r="AI182" s="58" t="str">
        <f>IF((AG182=FALSE),"",Parameter!$B$54)</f>
        <v/>
      </c>
      <c r="AJ182" s="58"/>
      <c r="AK182" s="58">
        <f t="shared" si="4"/>
        <v>0</v>
      </c>
      <c r="AL182" s="71" t="str">
        <f>IF(AG182=FALSE,"",IF(AK182&gt;='V+G Rechnung'!$C$6,AK182-'V+G Rechnung'!$C$6+1,""))</f>
        <v/>
      </c>
      <c r="AM182" s="73">
        <f>IF((AG182=FALSE),0,Parameter!$C$54/10000*E182)</f>
        <v>0</v>
      </c>
      <c r="AN182" s="74"/>
      <c r="AO182" s="73">
        <f>IF(AK182&gt;='V+G Rechnung'!$C$6,IF(AN182&gt;0,AN182/(AK182-AH182+1),AM182/(AK182-AH182+1)),0)</f>
        <v>0</v>
      </c>
      <c r="AP182" s="59" t="b">
        <v>0</v>
      </c>
      <c r="AQ182" s="58"/>
      <c r="AR182" s="58" t="str">
        <f>IF((AP182=FALSE),"",Parameter!$B$55)</f>
        <v/>
      </c>
      <c r="AS182" s="58"/>
      <c r="AT182" s="58">
        <f t="shared" si="5"/>
        <v>0</v>
      </c>
      <c r="AU182" s="71" t="str">
        <f>IF(AP182=FALSE,"",IF(AT182&gt;='V+G Rechnung'!$C$6,AT182-'V+G Rechnung'!$C$6+1,""))</f>
        <v/>
      </c>
      <c r="AV182" s="73">
        <f>IF((AP182=FALSE),0,Parameter!$C$55/10000*E182)</f>
        <v>0</v>
      </c>
      <c r="AW182" s="74"/>
      <c r="AX182" s="75">
        <f>IF(AT182&gt;='V+G Rechnung'!$C$6,IF(AW182&gt;0,AW182/(AT182-AQ182+1),AV182/(AT182-AQ182+1)),0)</f>
        <v>0</v>
      </c>
    </row>
    <row r="183" spans="1:50" ht="13.5" customHeight="1">
      <c r="A183" s="58" t="str">
        <f t="shared" si="6"/>
        <v/>
      </c>
      <c r="B183" s="8"/>
      <c r="C183" s="8"/>
      <c r="D183" s="77"/>
      <c r="E183" s="70"/>
      <c r="F183" s="58"/>
      <c r="G183" s="58"/>
      <c r="H183" s="70"/>
      <c r="I183" s="59" t="str">
        <f>IF(OR(B183="",G183=""),"",IF(G183="Spindel",Parameter!$B$58,Parameter!$B$59))</f>
        <v/>
      </c>
      <c r="J183" s="58"/>
      <c r="K183" s="58">
        <f t="shared" si="0"/>
        <v>0</v>
      </c>
      <c r="L183" s="71" t="str">
        <f>IF(B183="","",IF(K183&gt;='V+G Rechnung'!$C$6,K183-'V+G Rechnung'!$C$6+1,""))</f>
        <v/>
      </c>
      <c r="M183" s="72"/>
      <c r="N183" s="73">
        <f t="shared" si="1"/>
        <v>0</v>
      </c>
      <c r="O183" s="73">
        <f>IF(K183&gt;='V+G Rechnung'!$C$6,N183/(K183-F183+1),0)</f>
        <v>0</v>
      </c>
      <c r="P183" s="59" t="b">
        <v>0</v>
      </c>
      <c r="Q183" s="58" t="str">
        <f>IF((P183=FALSE),"",IF(G183="Spindel",Parameter!$B$58,Parameter!$B$59))</f>
        <v/>
      </c>
      <c r="R183" s="58"/>
      <c r="S183" s="58">
        <f t="shared" si="2"/>
        <v>0</v>
      </c>
      <c r="T183" s="71" t="str">
        <f>IF(B183="","",IF(S183&gt;='V+G Rechnung'!$C$6,S183-'V+G Rechnung'!$C$6+1,""))</f>
        <v/>
      </c>
      <c r="U183" s="73">
        <f>IF((P183=FALSE),0,IF(G183="Spindel",Parameter!$C$58/10000*E183,Parameter!$C$59/10000*E183))</f>
        <v>0</v>
      </c>
      <c r="V183" s="74"/>
      <c r="W183" s="75">
        <f>IF(S183&gt;='V+G Rechnung'!$C$6,IF(OR(V183&gt;0,U183=""),V183/(S183-F183+1),U183/(S183-F183+1)),0)</f>
        <v>0</v>
      </c>
      <c r="X183" s="59" t="b">
        <v>0</v>
      </c>
      <c r="Y183" s="76"/>
      <c r="Z183" s="58" t="str">
        <f>IF(OR(X183=FALSE),"",IF(G183="Spindel",Parameter!$B$56,Parameter!$B$57))</f>
        <v/>
      </c>
      <c r="AA183" s="58"/>
      <c r="AB183" s="58">
        <f t="shared" si="3"/>
        <v>0</v>
      </c>
      <c r="AC183" s="71" t="str">
        <f>IF(X183=FALSE,"",IF(AB183&gt;='V+G Rechnung'!$C$6,AB183-'V+G Rechnung'!$C$6+1,""))</f>
        <v/>
      </c>
      <c r="AD183" s="73">
        <f>IF((X183=FALSE),0,IF(G183="Spindel",Parameter!$C$56/10000*E183,Parameter!$C$57/10000*E183))</f>
        <v>0</v>
      </c>
      <c r="AE183" s="74"/>
      <c r="AF183" s="73">
        <f>IF(AB183&gt;='V+G Rechnung'!$C$6,IF(AE183&gt;0,AE183/(AB183-Y183+1),AD183/(AB183-Y183+1)),0)</f>
        <v>0</v>
      </c>
      <c r="AG183" s="59" t="b">
        <v>0</v>
      </c>
      <c r="AH183" s="76"/>
      <c r="AI183" s="58" t="str">
        <f>IF((AG183=FALSE),"",Parameter!$B$54)</f>
        <v/>
      </c>
      <c r="AJ183" s="58"/>
      <c r="AK183" s="58">
        <f t="shared" si="4"/>
        <v>0</v>
      </c>
      <c r="AL183" s="71" t="str">
        <f>IF(AG183=FALSE,"",IF(AK183&gt;='V+G Rechnung'!$C$6,AK183-'V+G Rechnung'!$C$6+1,""))</f>
        <v/>
      </c>
      <c r="AM183" s="73">
        <f>IF((AG183=FALSE),0,Parameter!$C$54/10000*E183)</f>
        <v>0</v>
      </c>
      <c r="AN183" s="74"/>
      <c r="AO183" s="73">
        <f>IF(AK183&gt;='V+G Rechnung'!$C$6,IF(AN183&gt;0,AN183/(AK183-AH183+1),AM183/(AK183-AH183+1)),0)</f>
        <v>0</v>
      </c>
      <c r="AP183" s="59" t="b">
        <v>0</v>
      </c>
      <c r="AQ183" s="58"/>
      <c r="AR183" s="58" t="str">
        <f>IF((AP183=FALSE),"",Parameter!$B$55)</f>
        <v/>
      </c>
      <c r="AS183" s="58"/>
      <c r="AT183" s="58">
        <f t="shared" si="5"/>
        <v>0</v>
      </c>
      <c r="AU183" s="71" t="str">
        <f>IF(AP183=FALSE,"",IF(AT183&gt;='V+G Rechnung'!$C$6,AT183-'V+G Rechnung'!$C$6+1,""))</f>
        <v/>
      </c>
      <c r="AV183" s="73">
        <f>IF((AP183=FALSE),0,Parameter!$C$55/10000*E183)</f>
        <v>0</v>
      </c>
      <c r="AW183" s="74"/>
      <c r="AX183" s="75">
        <f>IF(AT183&gt;='V+G Rechnung'!$C$6,IF(AW183&gt;0,AW183/(AT183-AQ183+1),AV183/(AT183-AQ183+1)),0)</f>
        <v>0</v>
      </c>
    </row>
    <row r="184" spans="1:50" ht="13.5" customHeight="1">
      <c r="A184" s="58" t="str">
        <f t="shared" si="6"/>
        <v/>
      </c>
      <c r="B184" s="8"/>
      <c r="C184" s="8"/>
      <c r="D184" s="77"/>
      <c r="E184" s="70"/>
      <c r="F184" s="58"/>
      <c r="G184" s="58"/>
      <c r="H184" s="70"/>
      <c r="I184" s="59" t="str">
        <f>IF(OR(B184="",G184=""),"",IF(G184="Spindel",Parameter!$B$58,Parameter!$B$59))</f>
        <v/>
      </c>
      <c r="J184" s="58"/>
      <c r="K184" s="58">
        <f t="shared" si="0"/>
        <v>0</v>
      </c>
      <c r="L184" s="71" t="str">
        <f>IF(B184="","",IF(K184&gt;='V+G Rechnung'!$C$6,K184-'V+G Rechnung'!$C$6+1,""))</f>
        <v/>
      </c>
      <c r="M184" s="72"/>
      <c r="N184" s="73">
        <f t="shared" si="1"/>
        <v>0</v>
      </c>
      <c r="O184" s="73">
        <f>IF(K184&gt;='V+G Rechnung'!$C$6,N184/(K184-F184+1),0)</f>
        <v>0</v>
      </c>
      <c r="P184" s="59" t="b">
        <v>0</v>
      </c>
      <c r="Q184" s="58" t="str">
        <f>IF((P184=FALSE),"",IF(G184="Spindel",Parameter!$B$58,Parameter!$B$59))</f>
        <v/>
      </c>
      <c r="R184" s="58"/>
      <c r="S184" s="58">
        <f t="shared" si="2"/>
        <v>0</v>
      </c>
      <c r="T184" s="71" t="str">
        <f>IF(B184="","",IF(S184&gt;='V+G Rechnung'!$C$6,S184-'V+G Rechnung'!$C$6+1,""))</f>
        <v/>
      </c>
      <c r="U184" s="73">
        <f>IF((P184=FALSE),0,IF(G184="Spindel",Parameter!$C$58/10000*E184,Parameter!$C$59/10000*E184))</f>
        <v>0</v>
      </c>
      <c r="V184" s="74"/>
      <c r="W184" s="75">
        <f>IF(S184&gt;='V+G Rechnung'!$C$6,IF(OR(V184&gt;0,U184=""),V184/(S184-F184+1),U184/(S184-F184+1)),0)</f>
        <v>0</v>
      </c>
      <c r="X184" s="59" t="b">
        <v>0</v>
      </c>
      <c r="Y184" s="76"/>
      <c r="Z184" s="58" t="str">
        <f>IF(OR(X184=FALSE),"",IF(G184="Spindel",Parameter!$B$56,Parameter!$B$57))</f>
        <v/>
      </c>
      <c r="AA184" s="58"/>
      <c r="AB184" s="58">
        <f t="shared" si="3"/>
        <v>0</v>
      </c>
      <c r="AC184" s="71" t="str">
        <f>IF(X184=FALSE,"",IF(AB184&gt;='V+G Rechnung'!$C$6,AB184-'V+G Rechnung'!$C$6+1,""))</f>
        <v/>
      </c>
      <c r="AD184" s="73">
        <f>IF((X184=FALSE),0,IF(G184="Spindel",Parameter!$C$56/10000*E184,Parameter!$C$57/10000*E184))</f>
        <v>0</v>
      </c>
      <c r="AE184" s="74"/>
      <c r="AF184" s="73">
        <f>IF(AB184&gt;='V+G Rechnung'!$C$6,IF(AE184&gt;0,AE184/(AB184-Y184+1),AD184/(AB184-Y184+1)),0)</f>
        <v>0</v>
      </c>
      <c r="AG184" s="59" t="b">
        <v>0</v>
      </c>
      <c r="AH184" s="76"/>
      <c r="AI184" s="58" t="str">
        <f>IF((AG184=FALSE),"",Parameter!$B$54)</f>
        <v/>
      </c>
      <c r="AJ184" s="58"/>
      <c r="AK184" s="58">
        <f t="shared" si="4"/>
        <v>0</v>
      </c>
      <c r="AL184" s="71" t="str">
        <f>IF(AG184=FALSE,"",IF(AK184&gt;='V+G Rechnung'!$C$6,AK184-'V+G Rechnung'!$C$6+1,""))</f>
        <v/>
      </c>
      <c r="AM184" s="73">
        <f>IF((AG184=FALSE),0,Parameter!$C$54/10000*E184)</f>
        <v>0</v>
      </c>
      <c r="AN184" s="74"/>
      <c r="AO184" s="73">
        <f>IF(AK184&gt;='V+G Rechnung'!$C$6,IF(AN184&gt;0,AN184/(AK184-AH184+1),AM184/(AK184-AH184+1)),0)</f>
        <v>0</v>
      </c>
      <c r="AP184" s="59" t="b">
        <v>0</v>
      </c>
      <c r="AQ184" s="58"/>
      <c r="AR184" s="58" t="str">
        <f>IF((AP184=FALSE),"",Parameter!$B$55)</f>
        <v/>
      </c>
      <c r="AS184" s="58"/>
      <c r="AT184" s="58">
        <f t="shared" si="5"/>
        <v>0</v>
      </c>
      <c r="AU184" s="71" t="str">
        <f>IF(AP184=FALSE,"",IF(AT184&gt;='V+G Rechnung'!$C$6,AT184-'V+G Rechnung'!$C$6+1,""))</f>
        <v/>
      </c>
      <c r="AV184" s="73">
        <f>IF((AP184=FALSE),0,Parameter!$C$55/10000*E184)</f>
        <v>0</v>
      </c>
      <c r="AW184" s="74"/>
      <c r="AX184" s="75">
        <f>IF(AT184&gt;='V+G Rechnung'!$C$6,IF(AW184&gt;0,AW184/(AT184-AQ184+1),AV184/(AT184-AQ184+1)),0)</f>
        <v>0</v>
      </c>
    </row>
    <row r="185" spans="1:50" ht="13.5" customHeight="1">
      <c r="A185" s="58" t="str">
        <f t="shared" si="6"/>
        <v/>
      </c>
      <c r="B185" s="8"/>
      <c r="C185" s="8"/>
      <c r="D185" s="77"/>
      <c r="E185" s="70"/>
      <c r="F185" s="58"/>
      <c r="G185" s="58"/>
      <c r="H185" s="70"/>
      <c r="I185" s="59" t="str">
        <f>IF(OR(B185="",G185=""),"",IF(G185="Spindel",Parameter!$B$58,Parameter!$B$59))</f>
        <v/>
      </c>
      <c r="J185" s="58"/>
      <c r="K185" s="58">
        <f t="shared" si="0"/>
        <v>0</v>
      </c>
      <c r="L185" s="71" t="str">
        <f>IF(B185="","",IF(K185&gt;='V+G Rechnung'!$C$6,K185-'V+G Rechnung'!$C$6+1,""))</f>
        <v/>
      </c>
      <c r="M185" s="72"/>
      <c r="N185" s="73">
        <f t="shared" si="1"/>
        <v>0</v>
      </c>
      <c r="O185" s="73">
        <f>IF(K185&gt;='V+G Rechnung'!$C$6,N185/(K185-F185+1),0)</f>
        <v>0</v>
      </c>
      <c r="P185" s="59" t="b">
        <v>0</v>
      </c>
      <c r="Q185" s="58" t="str">
        <f>IF((P185=FALSE),"",IF(G185="Spindel",Parameter!$B$58,Parameter!$B$59))</f>
        <v/>
      </c>
      <c r="R185" s="58"/>
      <c r="S185" s="58">
        <f t="shared" si="2"/>
        <v>0</v>
      </c>
      <c r="T185" s="71" t="str">
        <f>IF(B185="","",IF(S185&gt;='V+G Rechnung'!$C$6,S185-'V+G Rechnung'!$C$6+1,""))</f>
        <v/>
      </c>
      <c r="U185" s="73">
        <f>IF((P185=FALSE),0,IF(G185="Spindel",Parameter!$C$58/10000*E185,Parameter!$C$59/10000*E185))</f>
        <v>0</v>
      </c>
      <c r="V185" s="74"/>
      <c r="W185" s="75">
        <f>IF(S185&gt;='V+G Rechnung'!$C$6,IF(OR(V185&gt;0,U185=""),V185/(S185-F185+1),U185/(S185-F185+1)),0)</f>
        <v>0</v>
      </c>
      <c r="X185" s="59" t="b">
        <v>0</v>
      </c>
      <c r="Y185" s="76"/>
      <c r="Z185" s="58" t="str">
        <f>IF(OR(X185=FALSE),"",IF(G185="Spindel",Parameter!$B$56,Parameter!$B$57))</f>
        <v/>
      </c>
      <c r="AA185" s="58"/>
      <c r="AB185" s="58">
        <f t="shared" si="3"/>
        <v>0</v>
      </c>
      <c r="AC185" s="71" t="str">
        <f>IF(X185=FALSE,"",IF(AB185&gt;='V+G Rechnung'!$C$6,AB185-'V+G Rechnung'!$C$6+1,""))</f>
        <v/>
      </c>
      <c r="AD185" s="73">
        <f>IF((X185=FALSE),0,IF(G185="Spindel",Parameter!$C$56/10000*E185,Parameter!$C$57/10000*E185))</f>
        <v>0</v>
      </c>
      <c r="AE185" s="74"/>
      <c r="AF185" s="73">
        <f>IF(AB185&gt;='V+G Rechnung'!$C$6,IF(AE185&gt;0,AE185/(AB185-Y185+1),AD185/(AB185-Y185+1)),0)</f>
        <v>0</v>
      </c>
      <c r="AG185" s="59" t="b">
        <v>0</v>
      </c>
      <c r="AH185" s="76"/>
      <c r="AI185" s="58" t="str">
        <f>IF((AG185=FALSE),"",Parameter!$B$54)</f>
        <v/>
      </c>
      <c r="AJ185" s="58"/>
      <c r="AK185" s="58">
        <f t="shared" si="4"/>
        <v>0</v>
      </c>
      <c r="AL185" s="71" t="str">
        <f>IF(AG185=FALSE,"",IF(AK185&gt;='V+G Rechnung'!$C$6,AK185-'V+G Rechnung'!$C$6+1,""))</f>
        <v/>
      </c>
      <c r="AM185" s="73">
        <f>IF((AG185=FALSE),0,Parameter!$C$54/10000*E185)</f>
        <v>0</v>
      </c>
      <c r="AN185" s="74"/>
      <c r="AO185" s="73">
        <f>IF(AK185&gt;='V+G Rechnung'!$C$6,IF(AN185&gt;0,AN185/(AK185-AH185+1),AM185/(AK185-AH185+1)),0)</f>
        <v>0</v>
      </c>
      <c r="AP185" s="59" t="b">
        <v>0</v>
      </c>
      <c r="AQ185" s="58"/>
      <c r="AR185" s="58" t="str">
        <f>IF((AP185=FALSE),"",Parameter!$B$55)</f>
        <v/>
      </c>
      <c r="AS185" s="58"/>
      <c r="AT185" s="58">
        <f t="shared" si="5"/>
        <v>0</v>
      </c>
      <c r="AU185" s="71" t="str">
        <f>IF(AP185=FALSE,"",IF(AT185&gt;='V+G Rechnung'!$C$6,AT185-'V+G Rechnung'!$C$6+1,""))</f>
        <v/>
      </c>
      <c r="AV185" s="73">
        <f>IF((AP185=FALSE),0,Parameter!$C$55/10000*E185)</f>
        <v>0</v>
      </c>
      <c r="AW185" s="74"/>
      <c r="AX185" s="75">
        <f>IF(AT185&gt;='V+G Rechnung'!$C$6,IF(AW185&gt;0,AW185/(AT185-AQ185+1),AV185/(AT185-AQ185+1)),0)</f>
        <v>0</v>
      </c>
    </row>
    <row r="186" spans="1:50" ht="13.5" customHeight="1">
      <c r="A186" s="58" t="str">
        <f t="shared" si="6"/>
        <v/>
      </c>
      <c r="B186" s="8"/>
      <c r="C186" s="8"/>
      <c r="D186" s="77"/>
      <c r="E186" s="70"/>
      <c r="F186" s="58"/>
      <c r="G186" s="58"/>
      <c r="H186" s="70"/>
      <c r="I186" s="59" t="str">
        <f>IF(OR(B186="",G186=""),"",IF(G186="Spindel",Parameter!$B$58,Parameter!$B$59))</f>
        <v/>
      </c>
      <c r="J186" s="58"/>
      <c r="K186" s="58">
        <f t="shared" si="0"/>
        <v>0</v>
      </c>
      <c r="L186" s="71" t="str">
        <f>IF(B186="","",IF(K186&gt;='V+G Rechnung'!$C$6,K186-'V+G Rechnung'!$C$6+1,""))</f>
        <v/>
      </c>
      <c r="M186" s="72"/>
      <c r="N186" s="73">
        <f t="shared" si="1"/>
        <v>0</v>
      </c>
      <c r="O186" s="73">
        <f>IF(K186&gt;='V+G Rechnung'!$C$6,N186/(K186-F186+1),0)</f>
        <v>0</v>
      </c>
      <c r="P186" s="59" t="b">
        <v>0</v>
      </c>
      <c r="Q186" s="58" t="str">
        <f>IF((P186=FALSE),"",IF(G186="Spindel",Parameter!$B$58,Parameter!$B$59))</f>
        <v/>
      </c>
      <c r="R186" s="58"/>
      <c r="S186" s="58">
        <f t="shared" si="2"/>
        <v>0</v>
      </c>
      <c r="T186" s="71" t="str">
        <f>IF(B186="","",IF(S186&gt;='V+G Rechnung'!$C$6,S186-'V+G Rechnung'!$C$6+1,""))</f>
        <v/>
      </c>
      <c r="U186" s="73">
        <f>IF((P186=FALSE),0,IF(G186="Spindel",Parameter!$C$58/10000*E186,Parameter!$C$59/10000*E186))</f>
        <v>0</v>
      </c>
      <c r="V186" s="74"/>
      <c r="W186" s="75">
        <f>IF(S186&gt;='V+G Rechnung'!$C$6,IF(OR(V186&gt;0,U186=""),V186/(S186-F186+1),U186/(S186-F186+1)),0)</f>
        <v>0</v>
      </c>
      <c r="X186" s="59" t="b">
        <v>0</v>
      </c>
      <c r="Y186" s="76"/>
      <c r="Z186" s="58" t="str">
        <f>IF(OR(X186=FALSE),"",IF(G186="Spindel",Parameter!$B$56,Parameter!$B$57))</f>
        <v/>
      </c>
      <c r="AA186" s="58"/>
      <c r="AB186" s="58">
        <f t="shared" si="3"/>
        <v>0</v>
      </c>
      <c r="AC186" s="71" t="str">
        <f>IF(X186=FALSE,"",IF(AB186&gt;='V+G Rechnung'!$C$6,AB186-'V+G Rechnung'!$C$6+1,""))</f>
        <v/>
      </c>
      <c r="AD186" s="73">
        <f>IF((X186=FALSE),0,IF(G186="Spindel",Parameter!$C$56/10000*E186,Parameter!$C$57/10000*E186))</f>
        <v>0</v>
      </c>
      <c r="AE186" s="74"/>
      <c r="AF186" s="73">
        <f>IF(AB186&gt;='V+G Rechnung'!$C$6,IF(AE186&gt;0,AE186/(AB186-Y186+1),AD186/(AB186-Y186+1)),0)</f>
        <v>0</v>
      </c>
      <c r="AG186" s="59" t="b">
        <v>0</v>
      </c>
      <c r="AH186" s="76"/>
      <c r="AI186" s="58" t="str">
        <f>IF((AG186=FALSE),"",Parameter!$B$54)</f>
        <v/>
      </c>
      <c r="AJ186" s="58"/>
      <c r="AK186" s="58">
        <f t="shared" si="4"/>
        <v>0</v>
      </c>
      <c r="AL186" s="71" t="str">
        <f>IF(AG186=FALSE,"",IF(AK186&gt;='V+G Rechnung'!$C$6,AK186-'V+G Rechnung'!$C$6+1,""))</f>
        <v/>
      </c>
      <c r="AM186" s="73">
        <f>IF((AG186=FALSE),0,Parameter!$C$54/10000*E186)</f>
        <v>0</v>
      </c>
      <c r="AN186" s="74"/>
      <c r="AO186" s="73">
        <f>IF(AK186&gt;='V+G Rechnung'!$C$6,IF(AN186&gt;0,AN186/(AK186-AH186+1),AM186/(AK186-AH186+1)),0)</f>
        <v>0</v>
      </c>
      <c r="AP186" s="59" t="b">
        <v>0</v>
      </c>
      <c r="AQ186" s="58"/>
      <c r="AR186" s="58" t="str">
        <f>IF((AP186=FALSE),"",Parameter!$B$55)</f>
        <v/>
      </c>
      <c r="AS186" s="58"/>
      <c r="AT186" s="58">
        <f t="shared" si="5"/>
        <v>0</v>
      </c>
      <c r="AU186" s="71" t="str">
        <f>IF(AP186=FALSE,"",IF(AT186&gt;='V+G Rechnung'!$C$6,AT186-'V+G Rechnung'!$C$6+1,""))</f>
        <v/>
      </c>
      <c r="AV186" s="73">
        <f>IF((AP186=FALSE),0,Parameter!$C$55/10000*E186)</f>
        <v>0</v>
      </c>
      <c r="AW186" s="74"/>
      <c r="AX186" s="75">
        <f>IF(AT186&gt;='V+G Rechnung'!$C$6,IF(AW186&gt;0,AW186/(AT186-AQ186+1),AV186/(AT186-AQ186+1)),0)</f>
        <v>0</v>
      </c>
    </row>
    <row r="187" spans="1:50" ht="13.5" customHeight="1">
      <c r="A187" s="58" t="str">
        <f t="shared" si="6"/>
        <v/>
      </c>
      <c r="B187" s="8"/>
      <c r="C187" s="8"/>
      <c r="D187" s="77"/>
      <c r="E187" s="70"/>
      <c r="F187" s="58"/>
      <c r="G187" s="58"/>
      <c r="H187" s="70"/>
      <c r="I187" s="59" t="str">
        <f>IF(OR(B187="",G187=""),"",IF(G187="Spindel",Parameter!$B$58,Parameter!$B$59))</f>
        <v/>
      </c>
      <c r="J187" s="58"/>
      <c r="K187" s="58">
        <f t="shared" si="0"/>
        <v>0</v>
      </c>
      <c r="L187" s="71" t="str">
        <f>IF(B187="","",IF(K187&gt;='V+G Rechnung'!$C$6,K187-'V+G Rechnung'!$C$6+1,""))</f>
        <v/>
      </c>
      <c r="M187" s="72"/>
      <c r="N187" s="73">
        <f t="shared" si="1"/>
        <v>0</v>
      </c>
      <c r="O187" s="73">
        <f>IF(K187&gt;='V+G Rechnung'!$C$6,N187/(K187-F187+1),0)</f>
        <v>0</v>
      </c>
      <c r="P187" s="59" t="b">
        <v>0</v>
      </c>
      <c r="Q187" s="58" t="str">
        <f>IF((P187=FALSE),"",IF(G187="Spindel",Parameter!$B$58,Parameter!$B$59))</f>
        <v/>
      </c>
      <c r="R187" s="58"/>
      <c r="S187" s="58">
        <f t="shared" si="2"/>
        <v>0</v>
      </c>
      <c r="T187" s="71" t="str">
        <f>IF(B187="","",IF(S187&gt;='V+G Rechnung'!$C$6,S187-'V+G Rechnung'!$C$6+1,""))</f>
        <v/>
      </c>
      <c r="U187" s="73">
        <f>IF((P187=FALSE),0,IF(G187="Spindel",Parameter!$C$58/10000*E187,Parameter!$C$59/10000*E187))</f>
        <v>0</v>
      </c>
      <c r="V187" s="74"/>
      <c r="W187" s="75">
        <f>IF(S187&gt;='V+G Rechnung'!$C$6,IF(OR(V187&gt;0,U187=""),V187/(S187-F187+1),U187/(S187-F187+1)),0)</f>
        <v>0</v>
      </c>
      <c r="X187" s="59" t="b">
        <v>0</v>
      </c>
      <c r="Y187" s="76"/>
      <c r="Z187" s="58" t="str">
        <f>IF(OR(X187=FALSE),"",IF(G187="Spindel",Parameter!$B$56,Parameter!$B$57))</f>
        <v/>
      </c>
      <c r="AA187" s="58"/>
      <c r="AB187" s="58">
        <f t="shared" si="3"/>
        <v>0</v>
      </c>
      <c r="AC187" s="71" t="str">
        <f>IF(X187=FALSE,"",IF(AB187&gt;='V+G Rechnung'!$C$6,AB187-'V+G Rechnung'!$C$6+1,""))</f>
        <v/>
      </c>
      <c r="AD187" s="73">
        <f>IF((X187=FALSE),0,IF(G187="Spindel",Parameter!$C$56/10000*E187,Parameter!$C$57/10000*E187))</f>
        <v>0</v>
      </c>
      <c r="AE187" s="74"/>
      <c r="AF187" s="73">
        <f>IF(AB187&gt;='V+G Rechnung'!$C$6,IF(AE187&gt;0,AE187/(AB187-Y187+1),AD187/(AB187-Y187+1)),0)</f>
        <v>0</v>
      </c>
      <c r="AG187" s="59" t="b">
        <v>0</v>
      </c>
      <c r="AH187" s="76"/>
      <c r="AI187" s="58" t="str">
        <f>IF((AG187=FALSE),"",Parameter!$B$54)</f>
        <v/>
      </c>
      <c r="AJ187" s="58"/>
      <c r="AK187" s="58">
        <f t="shared" si="4"/>
        <v>0</v>
      </c>
      <c r="AL187" s="71" t="str">
        <f>IF(AG187=FALSE,"",IF(AK187&gt;='V+G Rechnung'!$C$6,AK187-'V+G Rechnung'!$C$6+1,""))</f>
        <v/>
      </c>
      <c r="AM187" s="73">
        <f>IF((AG187=FALSE),0,Parameter!$C$54/10000*E187)</f>
        <v>0</v>
      </c>
      <c r="AN187" s="74"/>
      <c r="AO187" s="73">
        <f>IF(AK187&gt;='V+G Rechnung'!$C$6,IF(AN187&gt;0,AN187/(AK187-AH187+1),AM187/(AK187-AH187+1)),0)</f>
        <v>0</v>
      </c>
      <c r="AP187" s="59" t="b">
        <v>0</v>
      </c>
      <c r="AQ187" s="58"/>
      <c r="AR187" s="58" t="str">
        <f>IF((AP187=FALSE),"",Parameter!$B$55)</f>
        <v/>
      </c>
      <c r="AS187" s="58"/>
      <c r="AT187" s="58">
        <f t="shared" si="5"/>
        <v>0</v>
      </c>
      <c r="AU187" s="71" t="str">
        <f>IF(AP187=FALSE,"",IF(AT187&gt;='V+G Rechnung'!$C$6,AT187-'V+G Rechnung'!$C$6+1,""))</f>
        <v/>
      </c>
      <c r="AV187" s="73">
        <f>IF((AP187=FALSE),0,Parameter!$C$55/10000*E187)</f>
        <v>0</v>
      </c>
      <c r="AW187" s="74"/>
      <c r="AX187" s="75">
        <f>IF(AT187&gt;='V+G Rechnung'!$C$6,IF(AW187&gt;0,AW187/(AT187-AQ187+1),AV187/(AT187-AQ187+1)),0)</f>
        <v>0</v>
      </c>
    </row>
    <row r="188" spans="1:50" ht="13.5" customHeight="1">
      <c r="A188" s="58" t="str">
        <f t="shared" si="6"/>
        <v/>
      </c>
      <c r="B188" s="8"/>
      <c r="C188" s="8"/>
      <c r="D188" s="77"/>
      <c r="E188" s="70"/>
      <c r="F188" s="58"/>
      <c r="G188" s="58"/>
      <c r="H188" s="70"/>
      <c r="I188" s="59" t="str">
        <f>IF(OR(B188="",G188=""),"",IF(G188="Spindel",Parameter!$B$58,Parameter!$B$59))</f>
        <v/>
      </c>
      <c r="J188" s="58"/>
      <c r="K188" s="58">
        <f t="shared" si="0"/>
        <v>0</v>
      </c>
      <c r="L188" s="71" t="str">
        <f>IF(B188="","",IF(K188&gt;='V+G Rechnung'!$C$6,K188-'V+G Rechnung'!$C$6+1,""))</f>
        <v/>
      </c>
      <c r="M188" s="72"/>
      <c r="N188" s="73">
        <f t="shared" si="1"/>
        <v>0</v>
      </c>
      <c r="O188" s="73">
        <f>IF(K188&gt;='V+G Rechnung'!$C$6,N188/(K188-F188+1),0)</f>
        <v>0</v>
      </c>
      <c r="P188" s="59" t="b">
        <v>0</v>
      </c>
      <c r="Q188" s="58" t="str">
        <f>IF((P188=FALSE),"",IF(G188="Spindel",Parameter!$B$58,Parameter!$B$59))</f>
        <v/>
      </c>
      <c r="R188" s="58"/>
      <c r="S188" s="58">
        <f t="shared" si="2"/>
        <v>0</v>
      </c>
      <c r="T188" s="71" t="str">
        <f>IF(B188="","",IF(S188&gt;='V+G Rechnung'!$C$6,S188-'V+G Rechnung'!$C$6+1,""))</f>
        <v/>
      </c>
      <c r="U188" s="73">
        <f>IF((P188=FALSE),0,IF(G188="Spindel",Parameter!$C$58/10000*E188,Parameter!$C$59/10000*E188))</f>
        <v>0</v>
      </c>
      <c r="V188" s="74"/>
      <c r="W188" s="75">
        <f>IF(S188&gt;='V+G Rechnung'!$C$6,IF(OR(V188&gt;0,U188=""),V188/(S188-F188+1),U188/(S188-F188+1)),0)</f>
        <v>0</v>
      </c>
      <c r="X188" s="59" t="b">
        <v>0</v>
      </c>
      <c r="Y188" s="76"/>
      <c r="Z188" s="58" t="str">
        <f>IF(OR(X188=FALSE),"",IF(G188="Spindel",Parameter!$B$56,Parameter!$B$57))</f>
        <v/>
      </c>
      <c r="AA188" s="58"/>
      <c r="AB188" s="58">
        <f t="shared" si="3"/>
        <v>0</v>
      </c>
      <c r="AC188" s="71" t="str">
        <f>IF(X188=FALSE,"",IF(AB188&gt;='V+G Rechnung'!$C$6,AB188-'V+G Rechnung'!$C$6+1,""))</f>
        <v/>
      </c>
      <c r="AD188" s="73">
        <f>IF((X188=FALSE),0,IF(G188="Spindel",Parameter!$C$56/10000*E188,Parameter!$C$57/10000*E188))</f>
        <v>0</v>
      </c>
      <c r="AE188" s="74"/>
      <c r="AF188" s="73">
        <f>IF(AB188&gt;='V+G Rechnung'!$C$6,IF(AE188&gt;0,AE188/(AB188-Y188+1),AD188/(AB188-Y188+1)),0)</f>
        <v>0</v>
      </c>
      <c r="AG188" s="59" t="b">
        <v>0</v>
      </c>
      <c r="AH188" s="76"/>
      <c r="AI188" s="58" t="str">
        <f>IF((AG188=FALSE),"",Parameter!$B$54)</f>
        <v/>
      </c>
      <c r="AJ188" s="58"/>
      <c r="AK188" s="58">
        <f t="shared" si="4"/>
        <v>0</v>
      </c>
      <c r="AL188" s="71" t="str">
        <f>IF(AG188=FALSE,"",IF(AK188&gt;='V+G Rechnung'!$C$6,AK188-'V+G Rechnung'!$C$6+1,""))</f>
        <v/>
      </c>
      <c r="AM188" s="73">
        <f>IF((AG188=FALSE),0,Parameter!$C$54/10000*E188)</f>
        <v>0</v>
      </c>
      <c r="AN188" s="74"/>
      <c r="AO188" s="73">
        <f>IF(AK188&gt;='V+G Rechnung'!$C$6,IF(AN188&gt;0,AN188/(AK188-AH188+1),AM188/(AK188-AH188+1)),0)</f>
        <v>0</v>
      </c>
      <c r="AP188" s="59" t="b">
        <v>0</v>
      </c>
      <c r="AQ188" s="58"/>
      <c r="AR188" s="58" t="str">
        <f>IF((AP188=FALSE),"",Parameter!$B$55)</f>
        <v/>
      </c>
      <c r="AS188" s="58"/>
      <c r="AT188" s="58">
        <f t="shared" si="5"/>
        <v>0</v>
      </c>
      <c r="AU188" s="71" t="str">
        <f>IF(AP188=FALSE,"",IF(AT188&gt;='V+G Rechnung'!$C$6,AT188-'V+G Rechnung'!$C$6+1,""))</f>
        <v/>
      </c>
      <c r="AV188" s="73">
        <f>IF((AP188=FALSE),0,Parameter!$C$55/10000*E188)</f>
        <v>0</v>
      </c>
      <c r="AW188" s="74"/>
      <c r="AX188" s="75">
        <f>IF(AT188&gt;='V+G Rechnung'!$C$6,IF(AW188&gt;0,AW188/(AT188-AQ188+1),AV188/(AT188-AQ188+1)),0)</f>
        <v>0</v>
      </c>
    </row>
    <row r="189" spans="1:50" ht="13.5" customHeight="1">
      <c r="A189" s="58" t="str">
        <f t="shared" si="6"/>
        <v/>
      </c>
      <c r="B189" s="8"/>
      <c r="C189" s="8"/>
      <c r="D189" s="77"/>
      <c r="E189" s="70"/>
      <c r="F189" s="58"/>
      <c r="G189" s="58"/>
      <c r="H189" s="70"/>
      <c r="I189" s="59" t="str">
        <f>IF(OR(B189="",G189=""),"",IF(G189="Spindel",Parameter!$B$58,Parameter!$B$59))</f>
        <v/>
      </c>
      <c r="J189" s="58"/>
      <c r="K189" s="58">
        <f t="shared" si="0"/>
        <v>0</v>
      </c>
      <c r="L189" s="71" t="str">
        <f>IF(B189="","",IF(K189&gt;='V+G Rechnung'!$C$6,K189-'V+G Rechnung'!$C$6+1,""))</f>
        <v/>
      </c>
      <c r="M189" s="72"/>
      <c r="N189" s="73">
        <f t="shared" si="1"/>
        <v>0</v>
      </c>
      <c r="O189" s="73">
        <f>IF(K189&gt;='V+G Rechnung'!$C$6,N189/(K189-F189+1),0)</f>
        <v>0</v>
      </c>
      <c r="P189" s="59" t="b">
        <v>0</v>
      </c>
      <c r="Q189" s="58" t="str">
        <f>IF((P189=FALSE),"",IF(G189="Spindel",Parameter!$B$58,Parameter!$B$59))</f>
        <v/>
      </c>
      <c r="R189" s="58"/>
      <c r="S189" s="58">
        <f t="shared" si="2"/>
        <v>0</v>
      </c>
      <c r="T189" s="71" t="str">
        <f>IF(B189="","",IF(S189&gt;='V+G Rechnung'!$C$6,S189-'V+G Rechnung'!$C$6+1,""))</f>
        <v/>
      </c>
      <c r="U189" s="73">
        <f>IF((P189=FALSE),0,IF(G189="Spindel",Parameter!$C$58/10000*E189,Parameter!$C$59/10000*E189))</f>
        <v>0</v>
      </c>
      <c r="V189" s="74"/>
      <c r="W189" s="75">
        <f>IF(S189&gt;='V+G Rechnung'!$C$6,IF(OR(V189&gt;0,U189=""),V189/(S189-F189+1),U189/(S189-F189+1)),0)</f>
        <v>0</v>
      </c>
      <c r="X189" s="59" t="b">
        <v>0</v>
      </c>
      <c r="Y189" s="76"/>
      <c r="Z189" s="58" t="str">
        <f>IF(OR(X189=FALSE),"",IF(G189="Spindel",Parameter!$B$56,Parameter!$B$57))</f>
        <v/>
      </c>
      <c r="AA189" s="58"/>
      <c r="AB189" s="58">
        <f t="shared" si="3"/>
        <v>0</v>
      </c>
      <c r="AC189" s="71" t="str">
        <f>IF(X189=FALSE,"",IF(AB189&gt;='V+G Rechnung'!$C$6,AB189-'V+G Rechnung'!$C$6+1,""))</f>
        <v/>
      </c>
      <c r="AD189" s="73">
        <f>IF((X189=FALSE),0,IF(G189="Spindel",Parameter!$C$56/10000*E189,Parameter!$C$57/10000*E189))</f>
        <v>0</v>
      </c>
      <c r="AE189" s="74"/>
      <c r="AF189" s="73">
        <f>IF(AB189&gt;='V+G Rechnung'!$C$6,IF(AE189&gt;0,AE189/(AB189-Y189+1),AD189/(AB189-Y189+1)),0)</f>
        <v>0</v>
      </c>
      <c r="AG189" s="59" t="b">
        <v>0</v>
      </c>
      <c r="AH189" s="76"/>
      <c r="AI189" s="58" t="str">
        <f>IF((AG189=FALSE),"",Parameter!$B$54)</f>
        <v/>
      </c>
      <c r="AJ189" s="58"/>
      <c r="AK189" s="58">
        <f t="shared" si="4"/>
        <v>0</v>
      </c>
      <c r="AL189" s="71" t="str">
        <f>IF(AG189=FALSE,"",IF(AK189&gt;='V+G Rechnung'!$C$6,AK189-'V+G Rechnung'!$C$6+1,""))</f>
        <v/>
      </c>
      <c r="AM189" s="73">
        <f>IF((AG189=FALSE),0,Parameter!$C$54/10000*E189)</f>
        <v>0</v>
      </c>
      <c r="AN189" s="74"/>
      <c r="AO189" s="73">
        <f>IF(AK189&gt;='V+G Rechnung'!$C$6,IF(AN189&gt;0,AN189/(AK189-AH189+1),AM189/(AK189-AH189+1)),0)</f>
        <v>0</v>
      </c>
      <c r="AP189" s="59" t="b">
        <v>0</v>
      </c>
      <c r="AQ189" s="58"/>
      <c r="AR189" s="58" t="str">
        <f>IF((AP189=FALSE),"",Parameter!$B$55)</f>
        <v/>
      </c>
      <c r="AS189" s="58"/>
      <c r="AT189" s="58">
        <f t="shared" si="5"/>
        <v>0</v>
      </c>
      <c r="AU189" s="71" t="str">
        <f>IF(AP189=FALSE,"",IF(AT189&gt;='V+G Rechnung'!$C$6,AT189-'V+G Rechnung'!$C$6+1,""))</f>
        <v/>
      </c>
      <c r="AV189" s="73">
        <f>IF((AP189=FALSE),0,Parameter!$C$55/10000*E189)</f>
        <v>0</v>
      </c>
      <c r="AW189" s="74"/>
      <c r="AX189" s="75">
        <f>IF(AT189&gt;='V+G Rechnung'!$C$6,IF(AW189&gt;0,AW189/(AT189-AQ189+1),AV189/(AT189-AQ189+1)),0)</f>
        <v>0</v>
      </c>
    </row>
    <row r="190" spans="1:50" ht="13.5" customHeight="1">
      <c r="A190" s="58" t="str">
        <f t="shared" si="6"/>
        <v/>
      </c>
      <c r="B190" s="8"/>
      <c r="C190" s="8"/>
      <c r="D190" s="77"/>
      <c r="E190" s="70"/>
      <c r="F190" s="58"/>
      <c r="G190" s="58"/>
      <c r="H190" s="70"/>
      <c r="I190" s="59" t="str">
        <f>IF(OR(B190="",G190=""),"",IF(G190="Spindel",Parameter!$B$58,Parameter!$B$59))</f>
        <v/>
      </c>
      <c r="J190" s="58"/>
      <c r="K190" s="58">
        <f t="shared" si="0"/>
        <v>0</v>
      </c>
      <c r="L190" s="71" t="str">
        <f>IF(B190="","",IF(K190&gt;='V+G Rechnung'!$C$6,K190-'V+G Rechnung'!$C$6+1,""))</f>
        <v/>
      </c>
      <c r="M190" s="72"/>
      <c r="N190" s="73">
        <f t="shared" si="1"/>
        <v>0</v>
      </c>
      <c r="O190" s="73">
        <f>IF(K190&gt;='V+G Rechnung'!$C$6,N190/(K190-F190+1),0)</f>
        <v>0</v>
      </c>
      <c r="P190" s="59" t="b">
        <v>0</v>
      </c>
      <c r="Q190" s="58" t="str">
        <f>IF((P190=FALSE),"",IF(G190="Spindel",Parameter!$B$58,Parameter!$B$59))</f>
        <v/>
      </c>
      <c r="R190" s="58"/>
      <c r="S190" s="58">
        <f t="shared" si="2"/>
        <v>0</v>
      </c>
      <c r="T190" s="71" t="str">
        <f>IF(B190="","",IF(S190&gt;='V+G Rechnung'!$C$6,S190-'V+G Rechnung'!$C$6+1,""))</f>
        <v/>
      </c>
      <c r="U190" s="73">
        <f>IF((P190=FALSE),0,IF(G190="Spindel",Parameter!$C$58/10000*E190,Parameter!$C$59/10000*E190))</f>
        <v>0</v>
      </c>
      <c r="V190" s="74"/>
      <c r="W190" s="75">
        <f>IF(S190&gt;='V+G Rechnung'!$C$6,IF(OR(V190&gt;0,U190=""),V190/(S190-F190+1),U190/(S190-F190+1)),0)</f>
        <v>0</v>
      </c>
      <c r="X190" s="59" t="b">
        <v>0</v>
      </c>
      <c r="Y190" s="76"/>
      <c r="Z190" s="58" t="str">
        <f>IF(OR(X190=FALSE),"",IF(G190="Spindel",Parameter!$B$56,Parameter!$B$57))</f>
        <v/>
      </c>
      <c r="AA190" s="58"/>
      <c r="AB190" s="58">
        <f t="shared" si="3"/>
        <v>0</v>
      </c>
      <c r="AC190" s="71" t="str">
        <f>IF(X190=FALSE,"",IF(AB190&gt;='V+G Rechnung'!$C$6,AB190-'V+G Rechnung'!$C$6+1,""))</f>
        <v/>
      </c>
      <c r="AD190" s="73">
        <f>IF((X190=FALSE),0,IF(G190="Spindel",Parameter!$C$56/10000*E190,Parameter!$C$57/10000*E190))</f>
        <v>0</v>
      </c>
      <c r="AE190" s="74"/>
      <c r="AF190" s="73">
        <f>IF(AB190&gt;='V+G Rechnung'!$C$6,IF(AE190&gt;0,AE190/(AB190-Y190+1),AD190/(AB190-Y190+1)),0)</f>
        <v>0</v>
      </c>
      <c r="AG190" s="59" t="b">
        <v>0</v>
      </c>
      <c r="AH190" s="76"/>
      <c r="AI190" s="58" t="str">
        <f>IF((AG190=FALSE),"",Parameter!$B$54)</f>
        <v/>
      </c>
      <c r="AJ190" s="58"/>
      <c r="AK190" s="58">
        <f t="shared" si="4"/>
        <v>0</v>
      </c>
      <c r="AL190" s="71" t="str">
        <f>IF(AG190=FALSE,"",IF(AK190&gt;='V+G Rechnung'!$C$6,AK190-'V+G Rechnung'!$C$6+1,""))</f>
        <v/>
      </c>
      <c r="AM190" s="73">
        <f>IF((AG190=FALSE),0,Parameter!$C$54/10000*E190)</f>
        <v>0</v>
      </c>
      <c r="AN190" s="74"/>
      <c r="AO190" s="73">
        <f>IF(AK190&gt;='V+G Rechnung'!$C$6,IF(AN190&gt;0,AN190/(AK190-AH190+1),AM190/(AK190-AH190+1)),0)</f>
        <v>0</v>
      </c>
      <c r="AP190" s="59" t="b">
        <v>0</v>
      </c>
      <c r="AQ190" s="58"/>
      <c r="AR190" s="58" t="str">
        <f>IF((AP190=FALSE),"",Parameter!$B$55)</f>
        <v/>
      </c>
      <c r="AS190" s="58"/>
      <c r="AT190" s="58">
        <f t="shared" si="5"/>
        <v>0</v>
      </c>
      <c r="AU190" s="71" t="str">
        <f>IF(AP190=FALSE,"",IF(AT190&gt;='V+G Rechnung'!$C$6,AT190-'V+G Rechnung'!$C$6+1,""))</f>
        <v/>
      </c>
      <c r="AV190" s="73">
        <f>IF((AP190=FALSE),0,Parameter!$C$55/10000*E190)</f>
        <v>0</v>
      </c>
      <c r="AW190" s="74"/>
      <c r="AX190" s="75">
        <f>IF(AT190&gt;='V+G Rechnung'!$C$6,IF(AW190&gt;0,AW190/(AT190-AQ190+1),AV190/(AT190-AQ190+1)),0)</f>
        <v>0</v>
      </c>
    </row>
    <row r="191" spans="1:50" ht="13.5" customHeight="1">
      <c r="A191" s="58" t="str">
        <f t="shared" si="6"/>
        <v/>
      </c>
      <c r="B191" s="8"/>
      <c r="C191" s="8"/>
      <c r="D191" s="77"/>
      <c r="E191" s="70"/>
      <c r="F191" s="58"/>
      <c r="G191" s="58"/>
      <c r="H191" s="70"/>
      <c r="I191" s="59" t="str">
        <f>IF(OR(B191="",G191=""),"",IF(G191="Spindel",Parameter!$B$58,Parameter!$B$59))</f>
        <v/>
      </c>
      <c r="J191" s="58"/>
      <c r="K191" s="58">
        <f t="shared" si="0"/>
        <v>0</v>
      </c>
      <c r="L191" s="71" t="str">
        <f>IF(B191="","",IF(K191&gt;='V+G Rechnung'!$C$6,K191-'V+G Rechnung'!$C$6+1,""))</f>
        <v/>
      </c>
      <c r="M191" s="72"/>
      <c r="N191" s="73">
        <f t="shared" si="1"/>
        <v>0</v>
      </c>
      <c r="O191" s="73">
        <f>IF(K191&gt;='V+G Rechnung'!$C$6,N191/(K191-F191+1),0)</f>
        <v>0</v>
      </c>
      <c r="P191" s="59" t="b">
        <v>0</v>
      </c>
      <c r="Q191" s="58" t="str">
        <f>IF((P191=FALSE),"",IF(G191="Spindel",Parameter!$B$58,Parameter!$B$59))</f>
        <v/>
      </c>
      <c r="R191" s="58"/>
      <c r="S191" s="58">
        <f t="shared" si="2"/>
        <v>0</v>
      </c>
      <c r="T191" s="71" t="str">
        <f>IF(B191="","",IF(S191&gt;='V+G Rechnung'!$C$6,S191-'V+G Rechnung'!$C$6+1,""))</f>
        <v/>
      </c>
      <c r="U191" s="73">
        <f>IF((P191=FALSE),0,IF(G191="Spindel",Parameter!$C$58/10000*E191,Parameter!$C$59/10000*E191))</f>
        <v>0</v>
      </c>
      <c r="V191" s="74"/>
      <c r="W191" s="75">
        <f>IF(S191&gt;='V+G Rechnung'!$C$6,IF(OR(V191&gt;0,U191=""),V191/(S191-F191+1),U191/(S191-F191+1)),0)</f>
        <v>0</v>
      </c>
      <c r="X191" s="59" t="b">
        <v>0</v>
      </c>
      <c r="Y191" s="76"/>
      <c r="Z191" s="58" t="str">
        <f>IF(OR(X191=FALSE),"",IF(G191="Spindel",Parameter!$B$56,Parameter!$B$57))</f>
        <v/>
      </c>
      <c r="AA191" s="58"/>
      <c r="AB191" s="58">
        <f t="shared" si="3"/>
        <v>0</v>
      </c>
      <c r="AC191" s="71" t="str">
        <f>IF(X191=FALSE,"",IF(AB191&gt;='V+G Rechnung'!$C$6,AB191-'V+G Rechnung'!$C$6+1,""))</f>
        <v/>
      </c>
      <c r="AD191" s="73">
        <f>IF((X191=FALSE),0,IF(G191="Spindel",Parameter!$C$56/10000*E191,Parameter!$C$57/10000*E191))</f>
        <v>0</v>
      </c>
      <c r="AE191" s="74"/>
      <c r="AF191" s="73">
        <f>IF(AB191&gt;='V+G Rechnung'!$C$6,IF(AE191&gt;0,AE191/(AB191-Y191+1),AD191/(AB191-Y191+1)),0)</f>
        <v>0</v>
      </c>
      <c r="AG191" s="59" t="b">
        <v>0</v>
      </c>
      <c r="AH191" s="76"/>
      <c r="AI191" s="58" t="str">
        <f>IF((AG191=FALSE),"",Parameter!$B$54)</f>
        <v/>
      </c>
      <c r="AJ191" s="58"/>
      <c r="AK191" s="58">
        <f t="shared" si="4"/>
        <v>0</v>
      </c>
      <c r="AL191" s="71" t="str">
        <f>IF(AG191=FALSE,"",IF(AK191&gt;='V+G Rechnung'!$C$6,AK191-'V+G Rechnung'!$C$6+1,""))</f>
        <v/>
      </c>
      <c r="AM191" s="73">
        <f>IF((AG191=FALSE),0,Parameter!$C$54/10000*E191)</f>
        <v>0</v>
      </c>
      <c r="AN191" s="74"/>
      <c r="AO191" s="73">
        <f>IF(AK191&gt;='V+G Rechnung'!$C$6,IF(AN191&gt;0,AN191/(AK191-AH191+1),AM191/(AK191-AH191+1)),0)</f>
        <v>0</v>
      </c>
      <c r="AP191" s="59" t="b">
        <v>0</v>
      </c>
      <c r="AQ191" s="58"/>
      <c r="AR191" s="58" t="str">
        <f>IF((AP191=FALSE),"",Parameter!$B$55)</f>
        <v/>
      </c>
      <c r="AS191" s="58"/>
      <c r="AT191" s="58">
        <f t="shared" si="5"/>
        <v>0</v>
      </c>
      <c r="AU191" s="71" t="str">
        <f>IF(AP191=FALSE,"",IF(AT191&gt;='V+G Rechnung'!$C$6,AT191-'V+G Rechnung'!$C$6+1,""))</f>
        <v/>
      </c>
      <c r="AV191" s="73">
        <f>IF((AP191=FALSE),0,Parameter!$C$55/10000*E191)</f>
        <v>0</v>
      </c>
      <c r="AW191" s="74"/>
      <c r="AX191" s="75">
        <f>IF(AT191&gt;='V+G Rechnung'!$C$6,IF(AW191&gt;0,AW191/(AT191-AQ191+1),AV191/(AT191-AQ191+1)),0)</f>
        <v>0</v>
      </c>
    </row>
    <row r="192" spans="1:50" ht="13.5" customHeight="1">
      <c r="A192" s="58" t="str">
        <f t="shared" si="6"/>
        <v/>
      </c>
      <c r="B192" s="8"/>
      <c r="C192" s="8"/>
      <c r="D192" s="77"/>
      <c r="E192" s="70"/>
      <c r="F192" s="58"/>
      <c r="G192" s="58"/>
      <c r="H192" s="70"/>
      <c r="I192" s="59" t="str">
        <f>IF(OR(B192="",G192=""),"",IF(G192="Spindel",Parameter!$B$58,Parameter!$B$59))</f>
        <v/>
      </c>
      <c r="J192" s="58"/>
      <c r="K192" s="58">
        <f t="shared" si="0"/>
        <v>0</v>
      </c>
      <c r="L192" s="71" t="str">
        <f>IF(B192="","",IF(K192&gt;='V+G Rechnung'!$C$6,K192-'V+G Rechnung'!$C$6+1,""))</f>
        <v/>
      </c>
      <c r="M192" s="72"/>
      <c r="N192" s="73">
        <f t="shared" si="1"/>
        <v>0</v>
      </c>
      <c r="O192" s="73">
        <f>IF(K192&gt;='V+G Rechnung'!$C$6,N192/(K192-F192+1),0)</f>
        <v>0</v>
      </c>
      <c r="P192" s="59" t="b">
        <v>0</v>
      </c>
      <c r="Q192" s="58" t="str">
        <f>IF((P192=FALSE),"",IF(G192="Spindel",Parameter!$B$58,Parameter!$B$59))</f>
        <v/>
      </c>
      <c r="R192" s="58"/>
      <c r="S192" s="58">
        <f t="shared" si="2"/>
        <v>0</v>
      </c>
      <c r="T192" s="71" t="str">
        <f>IF(B192="","",IF(S192&gt;='V+G Rechnung'!$C$6,S192-'V+G Rechnung'!$C$6+1,""))</f>
        <v/>
      </c>
      <c r="U192" s="73">
        <f>IF((P192=FALSE),0,IF(G192="Spindel",Parameter!$C$58/10000*E192,Parameter!$C$59/10000*E192))</f>
        <v>0</v>
      </c>
      <c r="V192" s="74"/>
      <c r="W192" s="75">
        <f>IF(S192&gt;='V+G Rechnung'!$C$6,IF(OR(V192&gt;0,U192=""),V192/(S192-F192+1),U192/(S192-F192+1)),0)</f>
        <v>0</v>
      </c>
      <c r="X192" s="59" t="b">
        <v>0</v>
      </c>
      <c r="Y192" s="76"/>
      <c r="Z192" s="58" t="str">
        <f>IF(OR(X192=FALSE),"",IF(G192="Spindel",Parameter!$B$56,Parameter!$B$57))</f>
        <v/>
      </c>
      <c r="AA192" s="58"/>
      <c r="AB192" s="58">
        <f t="shared" si="3"/>
        <v>0</v>
      </c>
      <c r="AC192" s="71" t="str">
        <f>IF(X192=FALSE,"",IF(AB192&gt;='V+G Rechnung'!$C$6,AB192-'V+G Rechnung'!$C$6+1,""))</f>
        <v/>
      </c>
      <c r="AD192" s="73">
        <f>IF((X192=FALSE),0,IF(G192="Spindel",Parameter!$C$56/10000*E192,Parameter!$C$57/10000*E192))</f>
        <v>0</v>
      </c>
      <c r="AE192" s="74"/>
      <c r="AF192" s="73">
        <f>IF(AB192&gt;='V+G Rechnung'!$C$6,IF(AE192&gt;0,AE192/(AB192-Y192+1),AD192/(AB192-Y192+1)),0)</f>
        <v>0</v>
      </c>
      <c r="AG192" s="59" t="b">
        <v>0</v>
      </c>
      <c r="AH192" s="76"/>
      <c r="AI192" s="58" t="str">
        <f>IF((AG192=FALSE),"",Parameter!$B$54)</f>
        <v/>
      </c>
      <c r="AJ192" s="58"/>
      <c r="AK192" s="58">
        <f t="shared" si="4"/>
        <v>0</v>
      </c>
      <c r="AL192" s="71" t="str">
        <f>IF(AG192=FALSE,"",IF(AK192&gt;='V+G Rechnung'!$C$6,AK192-'V+G Rechnung'!$C$6+1,""))</f>
        <v/>
      </c>
      <c r="AM192" s="73">
        <f>IF((AG192=FALSE),0,Parameter!$C$54/10000*E192)</f>
        <v>0</v>
      </c>
      <c r="AN192" s="74"/>
      <c r="AO192" s="73">
        <f>IF(AK192&gt;='V+G Rechnung'!$C$6,IF(AN192&gt;0,AN192/(AK192-AH192+1),AM192/(AK192-AH192+1)),0)</f>
        <v>0</v>
      </c>
      <c r="AP192" s="59" t="b">
        <v>0</v>
      </c>
      <c r="AQ192" s="58"/>
      <c r="AR192" s="58" t="str">
        <f>IF((AP192=FALSE),"",Parameter!$B$55)</f>
        <v/>
      </c>
      <c r="AS192" s="58"/>
      <c r="AT192" s="58">
        <f t="shared" si="5"/>
        <v>0</v>
      </c>
      <c r="AU192" s="71" t="str">
        <f>IF(AP192=FALSE,"",IF(AT192&gt;='V+G Rechnung'!$C$6,AT192-'V+G Rechnung'!$C$6+1,""))</f>
        <v/>
      </c>
      <c r="AV192" s="73">
        <f>IF((AP192=FALSE),0,Parameter!$C$55/10000*E192)</f>
        <v>0</v>
      </c>
      <c r="AW192" s="74"/>
      <c r="AX192" s="75">
        <f>IF(AT192&gt;='V+G Rechnung'!$C$6,IF(AW192&gt;0,AW192/(AT192-AQ192+1),AV192/(AT192-AQ192+1)),0)</f>
        <v>0</v>
      </c>
    </row>
    <row r="193" spans="1:50" ht="13.5" customHeight="1">
      <c r="A193" s="58" t="str">
        <f t="shared" si="6"/>
        <v/>
      </c>
      <c r="B193" s="8"/>
      <c r="C193" s="8"/>
      <c r="D193" s="77"/>
      <c r="E193" s="70"/>
      <c r="F193" s="58"/>
      <c r="G193" s="58"/>
      <c r="H193" s="70"/>
      <c r="I193" s="59" t="str">
        <f>IF(OR(B193="",G193=""),"",IF(G193="Spindel",Parameter!$B$58,Parameter!$B$59))</f>
        <v/>
      </c>
      <c r="J193" s="58"/>
      <c r="K193" s="58">
        <f t="shared" si="0"/>
        <v>0</v>
      </c>
      <c r="L193" s="71" t="str">
        <f>IF(B193="","",IF(K193&gt;='V+G Rechnung'!$C$6,K193-'V+G Rechnung'!$C$6+1,""))</f>
        <v/>
      </c>
      <c r="M193" s="72"/>
      <c r="N193" s="73">
        <f t="shared" si="1"/>
        <v>0</v>
      </c>
      <c r="O193" s="73">
        <f>IF(K193&gt;='V+G Rechnung'!$C$6,N193/(K193-F193+1),0)</f>
        <v>0</v>
      </c>
      <c r="P193" s="59" t="b">
        <v>0</v>
      </c>
      <c r="Q193" s="58" t="str">
        <f>IF((P193=FALSE),"",IF(G193="Spindel",Parameter!$B$58,Parameter!$B$59))</f>
        <v/>
      </c>
      <c r="R193" s="58"/>
      <c r="S193" s="58">
        <f t="shared" si="2"/>
        <v>0</v>
      </c>
      <c r="T193" s="71" t="str">
        <f>IF(B193="","",IF(S193&gt;='V+G Rechnung'!$C$6,S193-'V+G Rechnung'!$C$6+1,""))</f>
        <v/>
      </c>
      <c r="U193" s="73">
        <f>IF((P193=FALSE),0,IF(G193="Spindel",Parameter!$C$58/10000*E193,Parameter!$C$59/10000*E193))</f>
        <v>0</v>
      </c>
      <c r="V193" s="74"/>
      <c r="W193" s="75">
        <f>IF(S193&gt;='V+G Rechnung'!$C$6,IF(OR(V193&gt;0,U193=""),V193/(S193-F193+1),U193/(S193-F193+1)),0)</f>
        <v>0</v>
      </c>
      <c r="X193" s="59" t="b">
        <v>0</v>
      </c>
      <c r="Y193" s="76"/>
      <c r="Z193" s="58" t="str">
        <f>IF(OR(X193=FALSE),"",IF(G193="Spindel",Parameter!$B$56,Parameter!$B$57))</f>
        <v/>
      </c>
      <c r="AA193" s="58"/>
      <c r="AB193" s="58">
        <f t="shared" si="3"/>
        <v>0</v>
      </c>
      <c r="AC193" s="71" t="str">
        <f>IF(X193=FALSE,"",IF(AB193&gt;='V+G Rechnung'!$C$6,AB193-'V+G Rechnung'!$C$6+1,""))</f>
        <v/>
      </c>
      <c r="AD193" s="73">
        <f>IF((X193=FALSE),0,IF(G193="Spindel",Parameter!$C$56/10000*E193,Parameter!$C$57/10000*E193))</f>
        <v>0</v>
      </c>
      <c r="AE193" s="74"/>
      <c r="AF193" s="73">
        <f>IF(AB193&gt;='V+G Rechnung'!$C$6,IF(AE193&gt;0,AE193/(AB193-Y193+1),AD193/(AB193-Y193+1)),0)</f>
        <v>0</v>
      </c>
      <c r="AG193" s="59" t="b">
        <v>0</v>
      </c>
      <c r="AH193" s="76"/>
      <c r="AI193" s="58" t="str">
        <f>IF((AG193=FALSE),"",Parameter!$B$54)</f>
        <v/>
      </c>
      <c r="AJ193" s="58"/>
      <c r="AK193" s="58">
        <f t="shared" si="4"/>
        <v>0</v>
      </c>
      <c r="AL193" s="71" t="str">
        <f>IF(AG193=FALSE,"",IF(AK193&gt;='V+G Rechnung'!$C$6,AK193-'V+G Rechnung'!$C$6+1,""))</f>
        <v/>
      </c>
      <c r="AM193" s="73">
        <f>IF((AG193=FALSE),0,Parameter!$C$54/10000*E193)</f>
        <v>0</v>
      </c>
      <c r="AN193" s="74"/>
      <c r="AO193" s="73">
        <f>IF(AK193&gt;='V+G Rechnung'!$C$6,IF(AN193&gt;0,AN193/(AK193-AH193+1),AM193/(AK193-AH193+1)),0)</f>
        <v>0</v>
      </c>
      <c r="AP193" s="59" t="b">
        <v>0</v>
      </c>
      <c r="AQ193" s="58"/>
      <c r="AR193" s="58" t="str">
        <f>IF((AP193=FALSE),"",Parameter!$B$55)</f>
        <v/>
      </c>
      <c r="AS193" s="58"/>
      <c r="AT193" s="58">
        <f t="shared" si="5"/>
        <v>0</v>
      </c>
      <c r="AU193" s="71" t="str">
        <f>IF(AP193=FALSE,"",IF(AT193&gt;='V+G Rechnung'!$C$6,AT193-'V+G Rechnung'!$C$6+1,""))</f>
        <v/>
      </c>
      <c r="AV193" s="73">
        <f>IF((AP193=FALSE),0,Parameter!$C$55/10000*E193)</f>
        <v>0</v>
      </c>
      <c r="AW193" s="74"/>
      <c r="AX193" s="75">
        <f>IF(AT193&gt;='V+G Rechnung'!$C$6,IF(AW193&gt;0,AW193/(AT193-AQ193+1),AV193/(AT193-AQ193+1)),0)</f>
        <v>0</v>
      </c>
    </row>
    <row r="194" spans="1:50" ht="13.5" customHeight="1">
      <c r="A194" s="58" t="str">
        <f t="shared" si="6"/>
        <v/>
      </c>
      <c r="B194" s="8"/>
      <c r="C194" s="8"/>
      <c r="D194" s="77"/>
      <c r="E194" s="70"/>
      <c r="F194" s="58"/>
      <c r="G194" s="58"/>
      <c r="H194" s="70"/>
      <c r="I194" s="59" t="str">
        <f>IF(OR(B194="",G194=""),"",IF(G194="Spindel",Parameter!$B$58,Parameter!$B$59))</f>
        <v/>
      </c>
      <c r="J194" s="58"/>
      <c r="K194" s="58">
        <f t="shared" si="0"/>
        <v>0</v>
      </c>
      <c r="L194" s="71" t="str">
        <f>IF(B194="","",IF(K194&gt;='V+G Rechnung'!$C$6,K194-'V+G Rechnung'!$C$6+1,""))</f>
        <v/>
      </c>
      <c r="M194" s="72"/>
      <c r="N194" s="73">
        <f t="shared" si="1"/>
        <v>0</v>
      </c>
      <c r="O194" s="73">
        <f>IF(K194&gt;='V+G Rechnung'!$C$6,N194/(K194-F194+1),0)</f>
        <v>0</v>
      </c>
      <c r="P194" s="59" t="b">
        <v>0</v>
      </c>
      <c r="Q194" s="58" t="str">
        <f>IF((P194=FALSE),"",IF(G194="Spindel",Parameter!$B$58,Parameter!$B$59))</f>
        <v/>
      </c>
      <c r="R194" s="58"/>
      <c r="S194" s="58">
        <f t="shared" si="2"/>
        <v>0</v>
      </c>
      <c r="T194" s="71" t="str">
        <f>IF(B194="","",IF(S194&gt;='V+G Rechnung'!$C$6,S194-'V+G Rechnung'!$C$6+1,""))</f>
        <v/>
      </c>
      <c r="U194" s="73">
        <f>IF((P194=FALSE),0,IF(G194="Spindel",Parameter!$C$58/10000*E194,Parameter!$C$59/10000*E194))</f>
        <v>0</v>
      </c>
      <c r="V194" s="74"/>
      <c r="W194" s="75">
        <f>IF(S194&gt;='V+G Rechnung'!$C$6,IF(OR(V194&gt;0,U194=""),V194/(S194-F194+1),U194/(S194-F194+1)),0)</f>
        <v>0</v>
      </c>
      <c r="X194" s="59" t="b">
        <v>0</v>
      </c>
      <c r="Y194" s="76"/>
      <c r="Z194" s="58" t="str">
        <f>IF(OR(X194=FALSE),"",IF(G194="Spindel",Parameter!$B$56,Parameter!$B$57))</f>
        <v/>
      </c>
      <c r="AA194" s="58"/>
      <c r="AB194" s="58">
        <f t="shared" si="3"/>
        <v>0</v>
      </c>
      <c r="AC194" s="71" t="str">
        <f>IF(X194=FALSE,"",IF(AB194&gt;='V+G Rechnung'!$C$6,AB194-'V+G Rechnung'!$C$6+1,""))</f>
        <v/>
      </c>
      <c r="AD194" s="73">
        <f>IF((X194=FALSE),0,IF(G194="Spindel",Parameter!$C$56/10000*E194,Parameter!$C$57/10000*E194))</f>
        <v>0</v>
      </c>
      <c r="AE194" s="74"/>
      <c r="AF194" s="73">
        <f>IF(AB194&gt;='V+G Rechnung'!$C$6,IF(AE194&gt;0,AE194/(AB194-Y194+1),AD194/(AB194-Y194+1)),0)</f>
        <v>0</v>
      </c>
      <c r="AG194" s="59" t="b">
        <v>0</v>
      </c>
      <c r="AH194" s="76"/>
      <c r="AI194" s="58" t="str">
        <f>IF((AG194=FALSE),"",Parameter!$B$54)</f>
        <v/>
      </c>
      <c r="AJ194" s="58"/>
      <c r="AK194" s="58">
        <f t="shared" si="4"/>
        <v>0</v>
      </c>
      <c r="AL194" s="71" t="str">
        <f>IF(AG194=FALSE,"",IF(AK194&gt;='V+G Rechnung'!$C$6,AK194-'V+G Rechnung'!$C$6+1,""))</f>
        <v/>
      </c>
      <c r="AM194" s="73">
        <f>IF((AG194=FALSE),0,Parameter!$C$54/10000*E194)</f>
        <v>0</v>
      </c>
      <c r="AN194" s="74"/>
      <c r="AO194" s="73">
        <f>IF(AK194&gt;='V+G Rechnung'!$C$6,IF(AN194&gt;0,AN194/(AK194-AH194+1),AM194/(AK194-AH194+1)),0)</f>
        <v>0</v>
      </c>
      <c r="AP194" s="59" t="b">
        <v>0</v>
      </c>
      <c r="AQ194" s="58"/>
      <c r="AR194" s="58" t="str">
        <f>IF((AP194=FALSE),"",Parameter!$B$55)</f>
        <v/>
      </c>
      <c r="AS194" s="58"/>
      <c r="AT194" s="58">
        <f t="shared" si="5"/>
        <v>0</v>
      </c>
      <c r="AU194" s="71" t="str">
        <f>IF(AP194=FALSE,"",IF(AT194&gt;='V+G Rechnung'!$C$6,AT194-'V+G Rechnung'!$C$6+1,""))</f>
        <v/>
      </c>
      <c r="AV194" s="73">
        <f>IF((AP194=FALSE),0,Parameter!$C$55/10000*E194)</f>
        <v>0</v>
      </c>
      <c r="AW194" s="74"/>
      <c r="AX194" s="75">
        <f>IF(AT194&gt;='V+G Rechnung'!$C$6,IF(AW194&gt;0,AW194/(AT194-AQ194+1),AV194/(AT194-AQ194+1)),0)</f>
        <v>0</v>
      </c>
    </row>
    <row r="195" spans="1:50" ht="13.5" customHeight="1"/>
    <row r="196" spans="1:50" ht="13.5" customHeight="1"/>
    <row r="197" spans="1:50" ht="13.5" customHeight="1"/>
    <row r="198" spans="1:50" ht="13.5" customHeight="1"/>
    <row r="199" spans="1:50" ht="13.5" customHeight="1"/>
    <row r="200" spans="1:50" ht="13.5" customHeight="1"/>
    <row r="201" spans="1:50" ht="13.5" customHeight="1"/>
    <row r="202" spans="1:50" ht="13.5" customHeight="1"/>
    <row r="203" spans="1:50" ht="13.5" customHeight="1"/>
    <row r="204" spans="1:50" ht="13.5" customHeight="1"/>
    <row r="205" spans="1:50" ht="13.5" customHeight="1"/>
    <row r="206" spans="1:50" ht="13.5" customHeight="1"/>
    <row r="207" spans="1:50" ht="13.5" customHeight="1"/>
    <row r="208" spans="1:50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0">
    <mergeCell ref="B2:B3"/>
    <mergeCell ref="C2:C3"/>
    <mergeCell ref="D2:D3"/>
    <mergeCell ref="E2:E3"/>
    <mergeCell ref="F2:F3"/>
    <mergeCell ref="G2:G3"/>
    <mergeCell ref="H2:H3"/>
    <mergeCell ref="I2:J2"/>
    <mergeCell ref="P2:P3"/>
    <mergeCell ref="Q2:R2"/>
    <mergeCell ref="S2:T2"/>
    <mergeCell ref="U2:V2"/>
    <mergeCell ref="W2:W3"/>
    <mergeCell ref="X2:X3"/>
    <mergeCell ref="K2:L2"/>
    <mergeCell ref="O2:O3"/>
    <mergeCell ref="AT2:AU2"/>
    <mergeCell ref="AV2:AW2"/>
    <mergeCell ref="A1:H1"/>
    <mergeCell ref="I1:O1"/>
    <mergeCell ref="P1:W1"/>
    <mergeCell ref="X1:AF1"/>
    <mergeCell ref="AG1:AO1"/>
    <mergeCell ref="AP1:AX1"/>
    <mergeCell ref="A2:A3"/>
    <mergeCell ref="AX2:AX3"/>
    <mergeCell ref="Y2:Y3"/>
    <mergeCell ref="Z2:AA2"/>
    <mergeCell ref="AB2:AC2"/>
    <mergeCell ref="AD2:AE2"/>
    <mergeCell ref="AF2:AF3"/>
    <mergeCell ref="AG2:AG3"/>
    <mergeCell ref="AP2:AP3"/>
    <mergeCell ref="AQ2:AQ3"/>
    <mergeCell ref="AR2:AS2"/>
    <mergeCell ref="AH2:AH3"/>
    <mergeCell ref="AI2:AJ2"/>
    <mergeCell ref="AK2:AL2"/>
    <mergeCell ref="AM2:AN2"/>
    <mergeCell ref="AO2:AO3"/>
  </mergeCells>
  <conditionalFormatting sqref="K5:K194">
    <cfRule type="cellIs" dxfId="14" priority="1" operator="equal">
      <formula>""</formula>
    </cfRule>
  </conditionalFormatting>
  <conditionalFormatting sqref="P5:P194">
    <cfRule type="cellIs" dxfId="13" priority="2" operator="equal">
      <formula>"TRUE"</formula>
    </cfRule>
    <cfRule type="expression" dxfId="12" priority="3">
      <formula>B5=""</formula>
    </cfRule>
  </conditionalFormatting>
  <conditionalFormatting sqref="S5:S194">
    <cfRule type="cellIs" dxfId="11" priority="4" operator="equal">
      <formula>""</formula>
    </cfRule>
  </conditionalFormatting>
  <conditionalFormatting sqref="X5:X194">
    <cfRule type="cellIs" dxfId="10" priority="5" operator="equal">
      <formula>"TRUE"</formula>
    </cfRule>
    <cfRule type="expression" dxfId="9" priority="6">
      <formula>B5=""</formula>
    </cfRule>
  </conditionalFormatting>
  <conditionalFormatting sqref="AB5:AB194">
    <cfRule type="cellIs" dxfId="8" priority="7" operator="equal">
      <formula>""</formula>
    </cfRule>
  </conditionalFormatting>
  <conditionalFormatting sqref="AG5:AG194">
    <cfRule type="cellIs" dxfId="7" priority="8" operator="equal">
      <formula>"TRUE"</formula>
    </cfRule>
    <cfRule type="expression" dxfId="6" priority="9">
      <formula>B5=""</formula>
    </cfRule>
  </conditionalFormatting>
  <conditionalFormatting sqref="AK5:AK194">
    <cfRule type="cellIs" dxfId="5" priority="10" operator="equal">
      <formula>""</formula>
    </cfRule>
  </conditionalFormatting>
  <conditionalFormatting sqref="AP5:AP194">
    <cfRule type="cellIs" dxfId="4" priority="11" operator="equal">
      <formula>"TRUE"</formula>
    </cfRule>
    <cfRule type="expression" dxfId="3" priority="12">
      <formula>B5=""</formula>
    </cfRule>
  </conditionalFormatting>
  <conditionalFormatting sqref="AT5:AT194">
    <cfRule type="cellIs" dxfId="2" priority="13" operator="equal">
      <formula>""</formula>
    </cfRule>
  </conditionalFormatting>
  <dataValidations count="1">
    <dataValidation type="list" allowBlank="1" showErrorMessage="1" sqref="G5:G194" xr:uid="{00000000-0002-0000-0100-000001000000}">
      <formula1>"Spindel,Mehrachsen"</formula1>
    </dataValidation>
  </dataValidations>
  <pageMargins left="0.7" right="0.7" top="0.78740157499999996" bottom="0.7874015749999999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Parameter!$A$67:$A$100</xm:f>
          </x14:formula1>
          <xm:sqref>C5:C194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0"/>
  <sheetViews>
    <sheetView workbookViewId="0">
      <pane ySplit="3" topLeftCell="A4" activePane="bottomLeft" state="frozen"/>
      <selection pane="bottomLeft" activeCell="B4" sqref="B4"/>
    </sheetView>
  </sheetViews>
  <sheetFormatPr defaultColWidth="14.44140625" defaultRowHeight="15" customHeight="1"/>
  <cols>
    <col min="1" max="1" width="4.5546875" customWidth="1"/>
    <col min="2" max="2" width="34.6640625" customWidth="1"/>
    <col min="3" max="3" width="18.5546875" customWidth="1"/>
    <col min="4" max="12" width="12.5546875" customWidth="1"/>
    <col min="13" max="26" width="10.6640625" customWidth="1"/>
  </cols>
  <sheetData>
    <row r="1" spans="1:19" ht="21" customHeight="1">
      <c r="A1" s="100" t="s">
        <v>38</v>
      </c>
      <c r="B1" s="100" t="s">
        <v>62</v>
      </c>
      <c r="C1" s="100" t="s">
        <v>63</v>
      </c>
      <c r="D1" s="100" t="s">
        <v>64</v>
      </c>
      <c r="E1" s="100" t="s">
        <v>53</v>
      </c>
      <c r="F1" s="101"/>
      <c r="G1" s="102" t="s">
        <v>51</v>
      </c>
      <c r="H1" s="101"/>
      <c r="I1" s="100" t="s">
        <v>65</v>
      </c>
      <c r="J1" s="100" t="s">
        <v>66</v>
      </c>
      <c r="K1" s="101"/>
      <c r="L1" s="100" t="s">
        <v>49</v>
      </c>
    </row>
    <row r="2" spans="1:19" ht="21" customHeight="1">
      <c r="A2" s="101"/>
      <c r="B2" s="101"/>
      <c r="C2" s="101"/>
      <c r="D2" s="101"/>
      <c r="E2" s="64" t="s">
        <v>54</v>
      </c>
      <c r="F2" s="64" t="s">
        <v>55</v>
      </c>
      <c r="G2" s="65" t="s">
        <v>56</v>
      </c>
      <c r="H2" s="65" t="s">
        <v>57</v>
      </c>
      <c r="I2" s="101"/>
      <c r="J2" s="64" t="s">
        <v>54</v>
      </c>
      <c r="K2" s="64" t="s">
        <v>55</v>
      </c>
      <c r="L2" s="101"/>
    </row>
    <row r="3" spans="1:19" ht="21" customHeight="1">
      <c r="A3" s="60"/>
      <c r="B3" s="60"/>
      <c r="C3" s="60"/>
      <c r="D3" s="60"/>
      <c r="E3" s="60"/>
      <c r="F3" s="60"/>
      <c r="G3" s="62"/>
      <c r="H3" s="62"/>
      <c r="I3" s="60"/>
      <c r="J3" s="60"/>
      <c r="K3" s="64" t="s">
        <v>67</v>
      </c>
      <c r="L3" s="78">
        <f>SUM(L4:L32)</f>
        <v>9000</v>
      </c>
      <c r="M3" s="8"/>
    </row>
    <row r="4" spans="1:19" ht="13.5" customHeight="1">
      <c r="A4" s="58">
        <f>IF(B4="","",1)</f>
        <v>1</v>
      </c>
      <c r="B4" s="8" t="s">
        <v>68</v>
      </c>
      <c r="C4" s="8" t="s">
        <v>69</v>
      </c>
      <c r="D4" s="58">
        <v>2022</v>
      </c>
      <c r="E4" s="79">
        <f>IF(B4="","",VLOOKUP(B4,Tabelle1[#All],2,FALSE))</f>
        <v>15</v>
      </c>
      <c r="F4" s="79"/>
      <c r="G4" s="79">
        <f t="shared" ref="G4:G53" si="0">IF(OR(D4="",B4="",),"",IF(F4&gt;0,D4+F4-1,D4+E4-1))</f>
        <v>2036</v>
      </c>
      <c r="H4" s="71">
        <f>IF(OR(B4="",G4=""),"",IF(G4&gt;='V+G Rechnung'!$C$6,G4-'V+G Rechnung'!$C$6+1,""))</f>
        <v>12</v>
      </c>
      <c r="I4" s="80">
        <v>150000</v>
      </c>
      <c r="J4" s="81">
        <f>IF(B4="","",VLOOKUP(B4,Tabelle1[#All],3,FALSE))</f>
        <v>0.1</v>
      </c>
      <c r="K4" s="81"/>
      <c r="L4" s="80">
        <f t="shared" ref="L4:L53" si="1">IF(H4="","",IF(H4&gt;0,(I4-(I4*IF(K4&lt;&gt;"",K4,J4)))/IF(F4&gt;0,F4,E4),0))</f>
        <v>9000</v>
      </c>
      <c r="M4" s="8"/>
      <c r="Q4" s="82"/>
      <c r="R4" s="82"/>
      <c r="S4" s="82"/>
    </row>
    <row r="5" spans="1:19" ht="13.5" customHeight="1">
      <c r="A5" s="58" t="str">
        <f t="shared" ref="A5:A53" si="2">IF(OR(B5="",A4=""),"",A4+1)</f>
        <v/>
      </c>
      <c r="B5" s="8"/>
      <c r="C5" s="8"/>
      <c r="D5" s="58"/>
      <c r="E5" s="79" t="str">
        <f>IF(B5="","",VLOOKUP(B5,Tabelle1[#All],2,FALSE))</f>
        <v/>
      </c>
      <c r="F5" s="79"/>
      <c r="G5" s="58" t="str">
        <f t="shared" si="0"/>
        <v/>
      </c>
      <c r="H5" s="71" t="str">
        <f>IF(OR(B5="",G5=""),"",IF(G5&gt;='V+G Rechnung'!$C$6,G5-'V+G Rechnung'!$C$6+1,""))</f>
        <v/>
      </c>
      <c r="I5" s="80"/>
      <c r="J5" s="81" t="str">
        <f>IF(B5="","",VLOOKUP(B5,Tabelle1[#All],3,FALSE))</f>
        <v/>
      </c>
      <c r="K5" s="81"/>
      <c r="L5" s="80" t="str">
        <f t="shared" si="1"/>
        <v/>
      </c>
      <c r="M5" s="8"/>
    </row>
    <row r="6" spans="1:19" ht="13.5" customHeight="1">
      <c r="A6" s="58" t="str">
        <f t="shared" si="2"/>
        <v/>
      </c>
      <c r="B6" s="8"/>
      <c r="C6" s="8"/>
      <c r="D6" s="58"/>
      <c r="E6" s="79" t="str">
        <f>IF(B6="","",VLOOKUP(B6,Tabelle1[#All],2,FALSE))</f>
        <v/>
      </c>
      <c r="F6" s="79"/>
      <c r="G6" s="58" t="str">
        <f t="shared" si="0"/>
        <v/>
      </c>
      <c r="H6" s="71" t="str">
        <f>IF(OR(B6="",G6=""),"",IF(G6&gt;='V+G Rechnung'!$C$6,G6-'V+G Rechnung'!$C$6+1,""))</f>
        <v/>
      </c>
      <c r="I6" s="80"/>
      <c r="J6" s="81" t="str">
        <f>IF(B6="","",VLOOKUP(B6,Tabelle1[#All],3,FALSE))</f>
        <v/>
      </c>
      <c r="K6" s="81"/>
      <c r="L6" s="80" t="str">
        <f t="shared" si="1"/>
        <v/>
      </c>
      <c r="M6" s="8"/>
    </row>
    <row r="7" spans="1:19" ht="13.5" customHeight="1">
      <c r="A7" s="58" t="str">
        <f t="shared" si="2"/>
        <v/>
      </c>
      <c r="B7" s="8"/>
      <c r="C7" s="8"/>
      <c r="D7" s="58"/>
      <c r="E7" s="79" t="str">
        <f>IF(B7="","",VLOOKUP(B7,Tabelle1[#All],2,FALSE))</f>
        <v/>
      </c>
      <c r="F7" s="79"/>
      <c r="G7" s="58" t="str">
        <f t="shared" si="0"/>
        <v/>
      </c>
      <c r="H7" s="71" t="str">
        <f>IF(OR(B7="",G7=""),"",IF(G7&gt;='V+G Rechnung'!$C$6,G7-'V+G Rechnung'!$C$6+1,""))</f>
        <v/>
      </c>
      <c r="I7" s="80"/>
      <c r="J7" s="81" t="str">
        <f>IF(B7="","",VLOOKUP(B7,Tabelle1[#All],3,FALSE))</f>
        <v/>
      </c>
      <c r="K7" s="81"/>
      <c r="L7" s="80" t="str">
        <f t="shared" si="1"/>
        <v/>
      </c>
      <c r="M7" s="8"/>
      <c r="N7" s="83"/>
    </row>
    <row r="8" spans="1:19" ht="13.5" customHeight="1">
      <c r="A8" s="58" t="str">
        <f t="shared" si="2"/>
        <v/>
      </c>
      <c r="B8" s="8"/>
      <c r="C8" s="8"/>
      <c r="D8" s="58"/>
      <c r="E8" s="79" t="str">
        <f>IF(B8="","",VLOOKUP(B8,Tabelle1[#All],2,FALSE))</f>
        <v/>
      </c>
      <c r="F8" s="79"/>
      <c r="G8" s="58" t="str">
        <f t="shared" si="0"/>
        <v/>
      </c>
      <c r="H8" s="71" t="str">
        <f>IF(OR(B8="",G8=""),"",IF(G8&gt;='V+G Rechnung'!$C$6,G8-'V+G Rechnung'!$C$6+1,""))</f>
        <v/>
      </c>
      <c r="I8" s="80"/>
      <c r="J8" s="81" t="str">
        <f>IF(B8="","",VLOOKUP(B8,Tabelle1[#All],3,FALSE))</f>
        <v/>
      </c>
      <c r="K8" s="81"/>
      <c r="L8" s="80" t="str">
        <f t="shared" si="1"/>
        <v/>
      </c>
      <c r="M8" s="8"/>
    </row>
    <row r="9" spans="1:19" ht="13.5" customHeight="1">
      <c r="A9" s="58" t="str">
        <f t="shared" si="2"/>
        <v/>
      </c>
      <c r="B9" s="8"/>
      <c r="C9" s="8"/>
      <c r="D9" s="58"/>
      <c r="E9" s="79" t="str">
        <f>IF(B9="","",VLOOKUP(B9,Tabelle1[#All],2,FALSE))</f>
        <v/>
      </c>
      <c r="F9" s="79"/>
      <c r="G9" s="58" t="str">
        <f t="shared" si="0"/>
        <v/>
      </c>
      <c r="H9" s="71" t="str">
        <f>IF(OR(B9="",G9=""),"",IF(G9&gt;='V+G Rechnung'!$C$6,G9-'V+G Rechnung'!$C$6+1,""))</f>
        <v/>
      </c>
      <c r="I9" s="80"/>
      <c r="J9" s="81" t="str">
        <f>IF(B9="","",VLOOKUP(B9,Tabelle1[#All],3,FALSE))</f>
        <v/>
      </c>
      <c r="K9" s="81"/>
      <c r="L9" s="80" t="str">
        <f t="shared" si="1"/>
        <v/>
      </c>
      <c r="M9" s="8"/>
    </row>
    <row r="10" spans="1:19" ht="13.5" customHeight="1">
      <c r="A10" s="58" t="str">
        <f t="shared" si="2"/>
        <v/>
      </c>
      <c r="B10" s="8"/>
      <c r="C10" s="8"/>
      <c r="D10" s="58"/>
      <c r="E10" s="79" t="str">
        <f>IF(B10="","",VLOOKUP(B10,Tabelle1[#All],2,FALSE))</f>
        <v/>
      </c>
      <c r="F10" s="79"/>
      <c r="G10" s="58" t="str">
        <f t="shared" si="0"/>
        <v/>
      </c>
      <c r="H10" s="71" t="str">
        <f>IF(OR(B10="",G10=""),"",IF(G10&gt;='V+G Rechnung'!$C$6,G10-'V+G Rechnung'!$C$6+1,""))</f>
        <v/>
      </c>
      <c r="I10" s="80"/>
      <c r="J10" s="81" t="str">
        <f>IF(B10="","",VLOOKUP(B10,Tabelle1[#All],3,FALSE))</f>
        <v/>
      </c>
      <c r="K10" s="81"/>
      <c r="L10" s="80" t="str">
        <f t="shared" si="1"/>
        <v/>
      </c>
      <c r="M10" s="8"/>
    </row>
    <row r="11" spans="1:19" ht="13.5" customHeight="1">
      <c r="A11" s="58" t="str">
        <f t="shared" si="2"/>
        <v/>
      </c>
      <c r="B11" s="8"/>
      <c r="C11" s="8"/>
      <c r="D11" s="58"/>
      <c r="E11" s="79" t="str">
        <f>IF(B11="","",VLOOKUP(B11,Tabelle1[#All],2,FALSE))</f>
        <v/>
      </c>
      <c r="F11" s="79"/>
      <c r="G11" s="58" t="str">
        <f t="shared" si="0"/>
        <v/>
      </c>
      <c r="H11" s="71" t="str">
        <f>IF(OR(B11="",G11=""),"",IF(G11&gt;='V+G Rechnung'!$C$6,G11-'V+G Rechnung'!$C$6+1,""))</f>
        <v/>
      </c>
      <c r="I11" s="80"/>
      <c r="J11" s="81" t="str">
        <f>IF(B11="","",VLOOKUP(B11,Tabelle1[#All],3,FALSE))</f>
        <v/>
      </c>
      <c r="K11" s="81"/>
      <c r="L11" s="80" t="str">
        <f t="shared" si="1"/>
        <v/>
      </c>
      <c r="M11" s="8"/>
    </row>
    <row r="12" spans="1:19" ht="13.5" customHeight="1">
      <c r="A12" s="58" t="str">
        <f t="shared" si="2"/>
        <v/>
      </c>
      <c r="B12" s="8"/>
      <c r="C12" s="8"/>
      <c r="D12" s="58"/>
      <c r="E12" s="79" t="str">
        <f>IF(B12="","",VLOOKUP(B12,Tabelle1[#All],2,FALSE))</f>
        <v/>
      </c>
      <c r="F12" s="79"/>
      <c r="G12" s="58" t="str">
        <f t="shared" si="0"/>
        <v/>
      </c>
      <c r="H12" s="71" t="str">
        <f>IF(OR(B12="",G12=""),"",IF(G12&gt;='V+G Rechnung'!$C$6,G12-'V+G Rechnung'!$C$6+1,""))</f>
        <v/>
      </c>
      <c r="I12" s="80"/>
      <c r="J12" s="81" t="str">
        <f>IF(B12="","",VLOOKUP(B12,Tabelle1[#All],3,FALSE))</f>
        <v/>
      </c>
      <c r="K12" s="81"/>
      <c r="L12" s="80" t="str">
        <f t="shared" si="1"/>
        <v/>
      </c>
      <c r="M12" s="8"/>
    </row>
    <row r="13" spans="1:19" ht="13.5" customHeight="1">
      <c r="A13" s="58" t="str">
        <f t="shared" si="2"/>
        <v/>
      </c>
      <c r="B13" s="8"/>
      <c r="C13" s="8"/>
      <c r="D13" s="58"/>
      <c r="E13" s="79" t="str">
        <f>IF(B13="","",VLOOKUP(B13,Tabelle1[#All],2,FALSE))</f>
        <v/>
      </c>
      <c r="F13" s="79"/>
      <c r="G13" s="58" t="str">
        <f t="shared" si="0"/>
        <v/>
      </c>
      <c r="H13" s="71" t="str">
        <f>IF(OR(B13="",G13=""),"",IF(G13&gt;='V+G Rechnung'!$C$6,G13-'V+G Rechnung'!$C$6+1,""))</f>
        <v/>
      </c>
      <c r="I13" s="80"/>
      <c r="J13" s="81" t="str">
        <f>IF(B13="","",VLOOKUP(B13,Tabelle1[#All],3,FALSE))</f>
        <v/>
      </c>
      <c r="K13" s="81"/>
      <c r="L13" s="80" t="str">
        <f t="shared" si="1"/>
        <v/>
      </c>
    </row>
    <row r="14" spans="1:19" ht="13.5" customHeight="1">
      <c r="A14" s="58" t="str">
        <f t="shared" si="2"/>
        <v/>
      </c>
      <c r="B14" s="8"/>
      <c r="C14" s="8"/>
      <c r="D14" s="58"/>
      <c r="E14" s="79" t="str">
        <f>IF(B14="","",VLOOKUP(B14,Tabelle1[#All],2,FALSE))</f>
        <v/>
      </c>
      <c r="F14" s="79"/>
      <c r="G14" s="58" t="str">
        <f t="shared" si="0"/>
        <v/>
      </c>
      <c r="H14" s="71" t="str">
        <f>IF(OR(B14="",G14=""),"",IF(G14&gt;='V+G Rechnung'!$C$6,G14-'V+G Rechnung'!$C$6+1,""))</f>
        <v/>
      </c>
      <c r="I14" s="80"/>
      <c r="J14" s="81" t="str">
        <f>IF(B14="","",VLOOKUP(B14,Tabelle1[#All],3,FALSE))</f>
        <v/>
      </c>
      <c r="K14" s="81"/>
      <c r="L14" s="80" t="str">
        <f t="shared" si="1"/>
        <v/>
      </c>
    </row>
    <row r="15" spans="1:19" ht="13.5" customHeight="1">
      <c r="A15" s="58" t="str">
        <f t="shared" si="2"/>
        <v/>
      </c>
      <c r="B15" s="8"/>
      <c r="C15" s="8"/>
      <c r="D15" s="58"/>
      <c r="E15" s="79" t="str">
        <f>IF(B15="","",VLOOKUP(B15,Tabelle1[#All],2,FALSE))</f>
        <v/>
      </c>
      <c r="F15" s="79"/>
      <c r="G15" s="58" t="str">
        <f t="shared" si="0"/>
        <v/>
      </c>
      <c r="H15" s="71" t="str">
        <f>IF(OR(B15="",G15=""),"",IF(G15&gt;='V+G Rechnung'!$C$6,G15-'V+G Rechnung'!$C$6+1,""))</f>
        <v/>
      </c>
      <c r="I15" s="80"/>
      <c r="J15" s="81" t="str">
        <f>IF(B15="","",VLOOKUP(B15,Tabelle1[#All],3,FALSE))</f>
        <v/>
      </c>
      <c r="K15" s="81"/>
      <c r="L15" s="80" t="str">
        <f t="shared" si="1"/>
        <v/>
      </c>
    </row>
    <row r="16" spans="1:19" ht="13.5" customHeight="1">
      <c r="A16" s="58" t="str">
        <f t="shared" si="2"/>
        <v/>
      </c>
      <c r="B16" s="8"/>
      <c r="C16" s="8"/>
      <c r="D16" s="58"/>
      <c r="E16" s="79" t="str">
        <f>IF(B16="","",VLOOKUP(B16,Tabelle1[#All],2,FALSE))</f>
        <v/>
      </c>
      <c r="F16" s="79"/>
      <c r="G16" s="58" t="str">
        <f t="shared" si="0"/>
        <v/>
      </c>
      <c r="H16" s="71" t="str">
        <f>IF(OR(B16="",G16=""),"",IF(G16&gt;='V+G Rechnung'!$C$6,G16-'V+G Rechnung'!$C$6+1,""))</f>
        <v/>
      </c>
      <c r="I16" s="80"/>
      <c r="J16" s="81" t="str">
        <f>IF(B16="","",VLOOKUP(B16,Tabelle1[#All],3,FALSE))</f>
        <v/>
      </c>
      <c r="K16" s="81"/>
      <c r="L16" s="80" t="str">
        <f t="shared" si="1"/>
        <v/>
      </c>
    </row>
    <row r="17" spans="1:12" ht="13.5" customHeight="1">
      <c r="A17" s="58" t="str">
        <f t="shared" si="2"/>
        <v/>
      </c>
      <c r="B17" s="8"/>
      <c r="C17" s="8"/>
      <c r="D17" s="58"/>
      <c r="E17" s="79" t="str">
        <f>IF(B17="","",VLOOKUP(B17,Tabelle1[#All],2,FALSE))</f>
        <v/>
      </c>
      <c r="F17" s="79"/>
      <c r="G17" s="58" t="str">
        <f t="shared" si="0"/>
        <v/>
      </c>
      <c r="H17" s="71" t="str">
        <f>IF(OR(B17="",G17=""),"",IF(G17&gt;='V+G Rechnung'!$C$6,G17-'V+G Rechnung'!$C$6+1,""))</f>
        <v/>
      </c>
      <c r="I17" s="80"/>
      <c r="J17" s="81" t="str">
        <f>IF(B17="","",VLOOKUP(B17,Tabelle1[#All],3,FALSE))</f>
        <v/>
      </c>
      <c r="K17" s="81"/>
      <c r="L17" s="80" t="str">
        <f t="shared" si="1"/>
        <v/>
      </c>
    </row>
    <row r="18" spans="1:12" ht="13.5" customHeight="1">
      <c r="A18" s="58" t="str">
        <f t="shared" si="2"/>
        <v/>
      </c>
      <c r="B18" s="8"/>
      <c r="C18" s="8"/>
      <c r="D18" s="58"/>
      <c r="E18" s="79" t="str">
        <f>IF(B18="","",VLOOKUP(B18,Tabelle1[#All],2,FALSE))</f>
        <v/>
      </c>
      <c r="F18" s="79"/>
      <c r="G18" s="58" t="str">
        <f t="shared" si="0"/>
        <v/>
      </c>
      <c r="H18" s="71" t="str">
        <f>IF(OR(B18="",G18=""),"",IF(G18&gt;='V+G Rechnung'!$C$6,G18-'V+G Rechnung'!$C$6+1,""))</f>
        <v/>
      </c>
      <c r="I18" s="80"/>
      <c r="J18" s="81" t="str">
        <f>IF(B18="","",VLOOKUP(B18,Tabelle1[#All],3,FALSE))</f>
        <v/>
      </c>
      <c r="K18" s="81"/>
      <c r="L18" s="80" t="str">
        <f t="shared" si="1"/>
        <v/>
      </c>
    </row>
    <row r="19" spans="1:12" ht="13.5" customHeight="1">
      <c r="A19" s="58" t="str">
        <f t="shared" si="2"/>
        <v/>
      </c>
      <c r="B19" s="8"/>
      <c r="C19" s="8"/>
      <c r="D19" s="58"/>
      <c r="E19" s="79" t="str">
        <f>IF(B19="","",VLOOKUP(B19,Tabelle1[#All],2,FALSE))</f>
        <v/>
      </c>
      <c r="F19" s="79"/>
      <c r="G19" s="58" t="str">
        <f t="shared" si="0"/>
        <v/>
      </c>
      <c r="H19" s="71" t="str">
        <f>IF(OR(B19="",G19=""),"",IF(G19&gt;='V+G Rechnung'!$C$6,G19-'V+G Rechnung'!$C$6+1,""))</f>
        <v/>
      </c>
      <c r="I19" s="80"/>
      <c r="J19" s="81" t="str">
        <f>IF(B19="","",VLOOKUP(B19,Tabelle1[#All],3,FALSE))</f>
        <v/>
      </c>
      <c r="K19" s="81"/>
      <c r="L19" s="80" t="str">
        <f t="shared" si="1"/>
        <v/>
      </c>
    </row>
    <row r="20" spans="1:12" ht="13.5" customHeight="1">
      <c r="A20" s="58" t="str">
        <f t="shared" si="2"/>
        <v/>
      </c>
      <c r="B20" s="8"/>
      <c r="C20" s="8"/>
      <c r="D20" s="58"/>
      <c r="E20" s="79" t="str">
        <f>IF(B20="","",VLOOKUP(B20,Tabelle1[#All],2,FALSE))</f>
        <v/>
      </c>
      <c r="F20" s="79"/>
      <c r="G20" s="58" t="str">
        <f t="shared" si="0"/>
        <v/>
      </c>
      <c r="H20" s="71" t="str">
        <f>IF(OR(B20="",G20=""),"",IF(G20&gt;='V+G Rechnung'!$C$6,G20-'V+G Rechnung'!$C$6+1,""))</f>
        <v/>
      </c>
      <c r="I20" s="80"/>
      <c r="J20" s="81" t="str">
        <f>IF(B20="","",VLOOKUP(B20,Tabelle1[#All],3,FALSE))</f>
        <v/>
      </c>
      <c r="K20" s="81"/>
      <c r="L20" s="80" t="str">
        <f t="shared" si="1"/>
        <v/>
      </c>
    </row>
    <row r="21" spans="1:12" ht="13.5" customHeight="1">
      <c r="A21" s="58" t="str">
        <f t="shared" si="2"/>
        <v/>
      </c>
      <c r="B21" s="8"/>
      <c r="C21" s="8"/>
      <c r="D21" s="58"/>
      <c r="E21" s="79" t="str">
        <f>IF(B21="","",VLOOKUP(B21,Tabelle1[#All],2,FALSE))</f>
        <v/>
      </c>
      <c r="F21" s="79"/>
      <c r="G21" s="58" t="str">
        <f t="shared" si="0"/>
        <v/>
      </c>
      <c r="H21" s="71" t="str">
        <f>IF(OR(B21="",G21=""),"",IF(G21&gt;='V+G Rechnung'!$C$6,G21-'V+G Rechnung'!$C$6+1,""))</f>
        <v/>
      </c>
      <c r="I21" s="80"/>
      <c r="J21" s="81" t="str">
        <f>IF(B21="","",VLOOKUP(B21,Tabelle1[#All],3,FALSE))</f>
        <v/>
      </c>
      <c r="K21" s="81"/>
      <c r="L21" s="80" t="str">
        <f t="shared" si="1"/>
        <v/>
      </c>
    </row>
    <row r="22" spans="1:12" ht="13.5" customHeight="1">
      <c r="A22" s="58" t="str">
        <f t="shared" si="2"/>
        <v/>
      </c>
      <c r="B22" s="8"/>
      <c r="C22" s="8"/>
      <c r="D22" s="58"/>
      <c r="E22" s="79" t="str">
        <f>IF(B22="","",VLOOKUP(B22,Tabelle1[#All],2,FALSE))</f>
        <v/>
      </c>
      <c r="F22" s="79"/>
      <c r="G22" s="58" t="str">
        <f t="shared" si="0"/>
        <v/>
      </c>
      <c r="H22" s="71" t="str">
        <f>IF(OR(B22="",G22=""),"",IF(G22&gt;='V+G Rechnung'!$C$6,G22-'V+G Rechnung'!$C$6+1,""))</f>
        <v/>
      </c>
      <c r="I22" s="80"/>
      <c r="J22" s="81" t="str">
        <f>IF(B22="","",VLOOKUP(B22,Tabelle1[#All],3,FALSE))</f>
        <v/>
      </c>
      <c r="K22" s="81"/>
      <c r="L22" s="80" t="str">
        <f t="shared" si="1"/>
        <v/>
      </c>
    </row>
    <row r="23" spans="1:12" ht="13.5" customHeight="1">
      <c r="A23" s="58" t="str">
        <f t="shared" si="2"/>
        <v/>
      </c>
      <c r="B23" s="8"/>
      <c r="C23" s="8"/>
      <c r="D23" s="58"/>
      <c r="E23" s="79" t="str">
        <f>IF(B23="","",VLOOKUP(B23,Tabelle1[#All],2,FALSE))</f>
        <v/>
      </c>
      <c r="F23" s="79"/>
      <c r="G23" s="58" t="str">
        <f t="shared" si="0"/>
        <v/>
      </c>
      <c r="H23" s="71" t="str">
        <f>IF(OR(B23="",G23=""),"",IF(G23&gt;='V+G Rechnung'!$C$6,G23-'V+G Rechnung'!$C$6+1,""))</f>
        <v/>
      </c>
      <c r="I23" s="80"/>
      <c r="J23" s="81" t="str">
        <f>IF(B23="","",VLOOKUP(B23,Tabelle1[#All],3,FALSE))</f>
        <v/>
      </c>
      <c r="K23" s="81"/>
      <c r="L23" s="80" t="str">
        <f t="shared" si="1"/>
        <v/>
      </c>
    </row>
    <row r="24" spans="1:12" ht="13.5" customHeight="1">
      <c r="A24" s="58" t="str">
        <f t="shared" si="2"/>
        <v/>
      </c>
      <c r="B24" s="8"/>
      <c r="C24" s="8"/>
      <c r="D24" s="58"/>
      <c r="E24" s="79" t="str">
        <f>IF(B24="","",VLOOKUP(B24,Tabelle1[#All],2,FALSE))</f>
        <v/>
      </c>
      <c r="F24" s="79"/>
      <c r="G24" s="58" t="str">
        <f t="shared" si="0"/>
        <v/>
      </c>
      <c r="H24" s="71" t="str">
        <f>IF(OR(B24="",G24=""),"",IF(G24&gt;='V+G Rechnung'!$C$6,G24-'V+G Rechnung'!$C$6+1,""))</f>
        <v/>
      </c>
      <c r="I24" s="80"/>
      <c r="J24" s="81" t="str">
        <f>IF(B24="","",VLOOKUP(B24,Tabelle1[#All],3,FALSE))</f>
        <v/>
      </c>
      <c r="K24" s="81"/>
      <c r="L24" s="80" t="str">
        <f t="shared" si="1"/>
        <v/>
      </c>
    </row>
    <row r="25" spans="1:12" ht="13.5" customHeight="1">
      <c r="A25" s="58" t="str">
        <f t="shared" si="2"/>
        <v/>
      </c>
      <c r="B25" s="8"/>
      <c r="C25" s="8"/>
      <c r="D25" s="58"/>
      <c r="E25" s="79" t="str">
        <f>IF(B25="","",VLOOKUP(B25,Tabelle1[#All],2,FALSE))</f>
        <v/>
      </c>
      <c r="F25" s="79"/>
      <c r="G25" s="58" t="str">
        <f t="shared" si="0"/>
        <v/>
      </c>
      <c r="H25" s="71" t="str">
        <f>IF(OR(B25="",G25=""),"",IF(G25&gt;='V+G Rechnung'!$C$6,G25-'V+G Rechnung'!$C$6+1,""))</f>
        <v/>
      </c>
      <c r="I25" s="80"/>
      <c r="J25" s="81" t="str">
        <f>IF(B25="","",VLOOKUP(B25,Tabelle1[#All],3,FALSE))</f>
        <v/>
      </c>
      <c r="K25" s="81"/>
      <c r="L25" s="80" t="str">
        <f t="shared" si="1"/>
        <v/>
      </c>
    </row>
    <row r="26" spans="1:12" ht="13.5" customHeight="1">
      <c r="A26" s="58" t="str">
        <f t="shared" si="2"/>
        <v/>
      </c>
      <c r="B26" s="8"/>
      <c r="C26" s="8"/>
      <c r="D26" s="58"/>
      <c r="E26" s="79" t="str">
        <f>IF(B26="","",VLOOKUP(B26,Tabelle1[#All],2,FALSE))</f>
        <v/>
      </c>
      <c r="F26" s="79"/>
      <c r="G26" s="58" t="str">
        <f t="shared" si="0"/>
        <v/>
      </c>
      <c r="H26" s="71" t="str">
        <f>IF(OR(B26="",G26=""),"",IF(G26&gt;='V+G Rechnung'!$C$6,G26-'V+G Rechnung'!$C$6+1,""))</f>
        <v/>
      </c>
      <c r="I26" s="80"/>
      <c r="J26" s="81" t="str">
        <f>IF(B26="","",VLOOKUP(B26,Tabelle1[#All],3,FALSE))</f>
        <v/>
      </c>
      <c r="K26" s="81"/>
      <c r="L26" s="80" t="str">
        <f t="shared" si="1"/>
        <v/>
      </c>
    </row>
    <row r="27" spans="1:12" ht="13.5" customHeight="1">
      <c r="A27" s="58" t="str">
        <f t="shared" si="2"/>
        <v/>
      </c>
      <c r="B27" s="8"/>
      <c r="C27" s="8"/>
      <c r="D27" s="58"/>
      <c r="E27" s="79" t="str">
        <f>IF(B27="","",VLOOKUP(B27,Tabelle1[#All],2,FALSE))</f>
        <v/>
      </c>
      <c r="F27" s="79"/>
      <c r="G27" s="58" t="str">
        <f t="shared" si="0"/>
        <v/>
      </c>
      <c r="H27" s="71" t="str">
        <f>IF(OR(B27="",G27=""),"",IF(G27&gt;='V+G Rechnung'!$C$6,G27-'V+G Rechnung'!$C$6+1,""))</f>
        <v/>
      </c>
      <c r="I27" s="80"/>
      <c r="J27" s="81" t="str">
        <f>IF(B27="","",VLOOKUP(B27,Tabelle1[#All],3,FALSE))</f>
        <v/>
      </c>
      <c r="K27" s="81"/>
      <c r="L27" s="80" t="str">
        <f t="shared" si="1"/>
        <v/>
      </c>
    </row>
    <row r="28" spans="1:12" ht="13.5" customHeight="1">
      <c r="A28" s="58" t="str">
        <f t="shared" si="2"/>
        <v/>
      </c>
      <c r="B28" s="8"/>
      <c r="C28" s="8"/>
      <c r="D28" s="58"/>
      <c r="E28" s="79" t="str">
        <f>IF(B28="","",VLOOKUP(B28,Tabelle1[#All],2,FALSE))</f>
        <v/>
      </c>
      <c r="F28" s="79"/>
      <c r="G28" s="58" t="str">
        <f t="shared" si="0"/>
        <v/>
      </c>
      <c r="H28" s="71" t="str">
        <f>IF(OR(B28="",G28=""),"",IF(G28&gt;='V+G Rechnung'!$C$6,G28-'V+G Rechnung'!$C$6+1,""))</f>
        <v/>
      </c>
      <c r="I28" s="80"/>
      <c r="J28" s="81" t="str">
        <f>IF(B28="","",VLOOKUP(B28,Tabelle1[#All],3,FALSE))</f>
        <v/>
      </c>
      <c r="K28" s="81"/>
      <c r="L28" s="80" t="str">
        <f t="shared" si="1"/>
        <v/>
      </c>
    </row>
    <row r="29" spans="1:12" ht="13.5" customHeight="1">
      <c r="A29" s="58" t="str">
        <f t="shared" si="2"/>
        <v/>
      </c>
      <c r="B29" s="8"/>
      <c r="C29" s="8"/>
      <c r="D29" s="58"/>
      <c r="E29" s="79" t="str">
        <f>IF(B29="","",VLOOKUP(B29,Tabelle1[#All],2,FALSE))</f>
        <v/>
      </c>
      <c r="F29" s="79"/>
      <c r="G29" s="58" t="str">
        <f t="shared" si="0"/>
        <v/>
      </c>
      <c r="H29" s="71" t="str">
        <f>IF(OR(B29="",G29=""),"",IF(G29&gt;='V+G Rechnung'!$C$6,G29-'V+G Rechnung'!$C$6+1,""))</f>
        <v/>
      </c>
      <c r="I29" s="80"/>
      <c r="J29" s="81" t="str">
        <f>IF(B29="","",VLOOKUP(B29,Tabelle1[#All],3,FALSE))</f>
        <v/>
      </c>
      <c r="K29" s="81"/>
      <c r="L29" s="80" t="str">
        <f t="shared" si="1"/>
        <v/>
      </c>
    </row>
    <row r="30" spans="1:12" ht="13.5" customHeight="1">
      <c r="A30" s="58" t="str">
        <f t="shared" si="2"/>
        <v/>
      </c>
      <c r="B30" s="8"/>
      <c r="C30" s="8"/>
      <c r="D30" s="58"/>
      <c r="E30" s="79" t="str">
        <f>IF(B30="","",VLOOKUP(B30,Tabelle1[#All],2,FALSE))</f>
        <v/>
      </c>
      <c r="F30" s="79"/>
      <c r="G30" s="58" t="str">
        <f t="shared" si="0"/>
        <v/>
      </c>
      <c r="H30" s="71" t="str">
        <f>IF(OR(B30="",G30=""),"",IF(G30&gt;='V+G Rechnung'!$C$6,G30-'V+G Rechnung'!$C$6+1,""))</f>
        <v/>
      </c>
      <c r="I30" s="80"/>
      <c r="J30" s="81" t="str">
        <f>IF(B30="","",VLOOKUP(B30,Tabelle1[#All],3,FALSE))</f>
        <v/>
      </c>
      <c r="K30" s="81"/>
      <c r="L30" s="80" t="str">
        <f t="shared" si="1"/>
        <v/>
      </c>
    </row>
    <row r="31" spans="1:12" ht="13.5" customHeight="1">
      <c r="A31" s="58" t="str">
        <f t="shared" si="2"/>
        <v/>
      </c>
      <c r="B31" s="8"/>
      <c r="C31" s="8"/>
      <c r="D31" s="58"/>
      <c r="E31" s="79" t="str">
        <f>IF(B31="","",VLOOKUP(B31,Tabelle1[#All],2,FALSE))</f>
        <v/>
      </c>
      <c r="F31" s="79"/>
      <c r="G31" s="58" t="str">
        <f t="shared" si="0"/>
        <v/>
      </c>
      <c r="H31" s="71" t="str">
        <f>IF(OR(B31="",G31=""),"",IF(G31&gt;='V+G Rechnung'!$C$6,G31-'V+G Rechnung'!$C$6+1,""))</f>
        <v/>
      </c>
      <c r="I31" s="80"/>
      <c r="J31" s="81" t="str">
        <f>IF(B31="","",VLOOKUP(B31,Tabelle1[#All],3,FALSE))</f>
        <v/>
      </c>
      <c r="K31" s="81"/>
      <c r="L31" s="80" t="str">
        <f t="shared" si="1"/>
        <v/>
      </c>
    </row>
    <row r="32" spans="1:12" ht="13.5" customHeight="1">
      <c r="A32" s="58" t="str">
        <f t="shared" si="2"/>
        <v/>
      </c>
      <c r="B32" s="8"/>
      <c r="C32" s="8"/>
      <c r="D32" s="58"/>
      <c r="E32" s="79" t="str">
        <f>IF(B32="","",VLOOKUP(B32,Tabelle1[#All],2,FALSE))</f>
        <v/>
      </c>
      <c r="F32" s="79"/>
      <c r="G32" s="58" t="str">
        <f t="shared" si="0"/>
        <v/>
      </c>
      <c r="H32" s="71" t="str">
        <f>IF(OR(B32="",G32=""),"",IF(G32&gt;='V+G Rechnung'!$C$6,G32-'V+G Rechnung'!$C$6+1,""))</f>
        <v/>
      </c>
      <c r="I32" s="80"/>
      <c r="J32" s="81" t="str">
        <f>IF(B32="","",VLOOKUP(B32,Tabelle1[#All],3,FALSE))</f>
        <v/>
      </c>
      <c r="K32" s="81"/>
      <c r="L32" s="80" t="str">
        <f t="shared" si="1"/>
        <v/>
      </c>
    </row>
    <row r="33" spans="1:12" ht="13.5" customHeight="1">
      <c r="A33" s="58" t="str">
        <f t="shared" si="2"/>
        <v/>
      </c>
      <c r="B33" s="8"/>
      <c r="C33" s="8"/>
      <c r="D33" s="58"/>
      <c r="E33" s="79" t="str">
        <f>IF(B33="","",VLOOKUP(B33,Tabelle1[#All],2,FALSE))</f>
        <v/>
      </c>
      <c r="F33" s="79"/>
      <c r="G33" s="58" t="str">
        <f t="shared" si="0"/>
        <v/>
      </c>
      <c r="H33" s="71" t="str">
        <f>IF(OR(B33="",G33=""),"",IF(G33&gt;='V+G Rechnung'!$C$6,G33-'V+G Rechnung'!$C$6+1,""))</f>
        <v/>
      </c>
      <c r="I33" s="80"/>
      <c r="J33" s="81" t="str">
        <f>IF(B33="","",VLOOKUP(B33,Tabelle1[#All],3,FALSE))</f>
        <v/>
      </c>
      <c r="K33" s="81"/>
      <c r="L33" s="80" t="str">
        <f t="shared" si="1"/>
        <v/>
      </c>
    </row>
    <row r="34" spans="1:12" ht="13.5" customHeight="1">
      <c r="A34" s="58" t="str">
        <f t="shared" si="2"/>
        <v/>
      </c>
      <c r="B34" s="8"/>
      <c r="C34" s="8"/>
      <c r="D34" s="58"/>
      <c r="E34" s="79" t="str">
        <f>IF(B34="","",VLOOKUP(B34,Tabelle1[#All],2,FALSE))</f>
        <v/>
      </c>
      <c r="F34" s="79"/>
      <c r="G34" s="58" t="str">
        <f t="shared" si="0"/>
        <v/>
      </c>
      <c r="H34" s="71" t="str">
        <f>IF(OR(B34="",G34=""),"",IF(G34&gt;='V+G Rechnung'!$C$6,G34-'V+G Rechnung'!$C$6+1,""))</f>
        <v/>
      </c>
      <c r="I34" s="80"/>
      <c r="J34" s="81" t="str">
        <f>IF(B34="","",VLOOKUP(B34,Tabelle1[#All],3,FALSE))</f>
        <v/>
      </c>
      <c r="K34" s="81"/>
      <c r="L34" s="80" t="str">
        <f t="shared" si="1"/>
        <v/>
      </c>
    </row>
    <row r="35" spans="1:12" ht="13.5" customHeight="1">
      <c r="A35" s="58" t="str">
        <f t="shared" si="2"/>
        <v/>
      </c>
      <c r="B35" s="8"/>
      <c r="C35" s="8"/>
      <c r="D35" s="58"/>
      <c r="E35" s="79" t="str">
        <f>IF(B35="","",VLOOKUP(B35,Tabelle1[#All],2,FALSE))</f>
        <v/>
      </c>
      <c r="F35" s="79"/>
      <c r="G35" s="58" t="str">
        <f t="shared" si="0"/>
        <v/>
      </c>
      <c r="H35" s="71" t="str">
        <f>IF(OR(B35="",G35=""),"",IF(G35&gt;='V+G Rechnung'!$C$6,G35-'V+G Rechnung'!$C$6+1,""))</f>
        <v/>
      </c>
      <c r="I35" s="80"/>
      <c r="J35" s="81" t="str">
        <f>IF(B35="","",VLOOKUP(B35,Tabelle1[#All],3,FALSE))</f>
        <v/>
      </c>
      <c r="K35" s="81"/>
      <c r="L35" s="80" t="str">
        <f t="shared" si="1"/>
        <v/>
      </c>
    </row>
    <row r="36" spans="1:12" ht="13.5" customHeight="1">
      <c r="A36" s="58" t="str">
        <f t="shared" si="2"/>
        <v/>
      </c>
      <c r="B36" s="8"/>
      <c r="C36" s="8"/>
      <c r="D36" s="58"/>
      <c r="E36" s="79" t="str">
        <f>IF(B36="","",VLOOKUP(B36,Tabelle1[#All],2,FALSE))</f>
        <v/>
      </c>
      <c r="F36" s="79"/>
      <c r="G36" s="58" t="str">
        <f t="shared" si="0"/>
        <v/>
      </c>
      <c r="H36" s="71" t="str">
        <f>IF(OR(B36="",G36=""),"",IF(G36&gt;='V+G Rechnung'!$C$6,G36-'V+G Rechnung'!$C$6+1,""))</f>
        <v/>
      </c>
      <c r="I36" s="80"/>
      <c r="J36" s="81" t="str">
        <f>IF(B36="","",VLOOKUP(B36,Tabelle1[#All],3,FALSE))</f>
        <v/>
      </c>
      <c r="K36" s="81"/>
      <c r="L36" s="80" t="str">
        <f t="shared" si="1"/>
        <v/>
      </c>
    </row>
    <row r="37" spans="1:12" ht="13.5" customHeight="1">
      <c r="A37" s="58" t="str">
        <f t="shared" si="2"/>
        <v/>
      </c>
      <c r="B37" s="8"/>
      <c r="C37" s="8"/>
      <c r="D37" s="58"/>
      <c r="E37" s="79" t="str">
        <f>IF(B37="","",VLOOKUP(B37,Tabelle1[#All],2,FALSE))</f>
        <v/>
      </c>
      <c r="F37" s="79"/>
      <c r="G37" s="58" t="str">
        <f t="shared" si="0"/>
        <v/>
      </c>
      <c r="H37" s="71" t="str">
        <f>IF(OR(B37="",G37=""),"",IF(G37&gt;='V+G Rechnung'!$C$6,G37-'V+G Rechnung'!$C$6+1,""))</f>
        <v/>
      </c>
      <c r="I37" s="80"/>
      <c r="J37" s="81" t="str">
        <f>IF(B37="","",VLOOKUP(B37,Tabelle1[#All],3,FALSE))</f>
        <v/>
      </c>
      <c r="K37" s="81"/>
      <c r="L37" s="80" t="str">
        <f t="shared" si="1"/>
        <v/>
      </c>
    </row>
    <row r="38" spans="1:12" ht="13.5" customHeight="1">
      <c r="A38" s="58" t="str">
        <f t="shared" si="2"/>
        <v/>
      </c>
      <c r="B38" s="8"/>
      <c r="C38" s="8"/>
      <c r="D38" s="58"/>
      <c r="E38" s="79" t="str">
        <f>IF(B38="","",VLOOKUP(B38,Tabelle1[#All],2,FALSE))</f>
        <v/>
      </c>
      <c r="F38" s="79"/>
      <c r="G38" s="58" t="str">
        <f t="shared" si="0"/>
        <v/>
      </c>
      <c r="H38" s="71" t="str">
        <f>IF(OR(B38="",G38=""),"",IF(G38&gt;='V+G Rechnung'!$C$6,G38-'V+G Rechnung'!$C$6+1,""))</f>
        <v/>
      </c>
      <c r="I38" s="80"/>
      <c r="J38" s="81" t="str">
        <f>IF(B38="","",VLOOKUP(B38,Tabelle1[#All],3,FALSE))</f>
        <v/>
      </c>
      <c r="K38" s="81"/>
      <c r="L38" s="80" t="str">
        <f t="shared" si="1"/>
        <v/>
      </c>
    </row>
    <row r="39" spans="1:12" ht="13.5" customHeight="1">
      <c r="A39" s="58" t="str">
        <f t="shared" si="2"/>
        <v/>
      </c>
      <c r="B39" s="8"/>
      <c r="C39" s="8"/>
      <c r="D39" s="58"/>
      <c r="E39" s="79" t="str">
        <f>IF(B39="","",VLOOKUP(B39,Tabelle1[#All],2,FALSE))</f>
        <v/>
      </c>
      <c r="F39" s="79"/>
      <c r="G39" s="58" t="str">
        <f t="shared" si="0"/>
        <v/>
      </c>
      <c r="H39" s="71" t="str">
        <f>IF(OR(B39="",G39=""),"",IF(G39&gt;='V+G Rechnung'!$C$6,G39-'V+G Rechnung'!$C$6+1,""))</f>
        <v/>
      </c>
      <c r="I39" s="80"/>
      <c r="J39" s="81" t="str">
        <f>IF(B39="","",VLOOKUP(B39,Tabelle1[#All],3,FALSE))</f>
        <v/>
      </c>
      <c r="K39" s="81"/>
      <c r="L39" s="80" t="str">
        <f t="shared" si="1"/>
        <v/>
      </c>
    </row>
    <row r="40" spans="1:12" ht="13.5" customHeight="1">
      <c r="A40" s="58" t="str">
        <f t="shared" si="2"/>
        <v/>
      </c>
      <c r="B40" s="8"/>
      <c r="C40" s="8"/>
      <c r="D40" s="58"/>
      <c r="E40" s="79" t="str">
        <f>IF(B40="","",VLOOKUP(B40,Tabelle1[#All],2,FALSE))</f>
        <v/>
      </c>
      <c r="F40" s="79"/>
      <c r="G40" s="58" t="str">
        <f t="shared" si="0"/>
        <v/>
      </c>
      <c r="H40" s="71" t="str">
        <f>IF(OR(B40="",G40=""),"",IF(G40&gt;='V+G Rechnung'!$C$6,G40-'V+G Rechnung'!$C$6+1,""))</f>
        <v/>
      </c>
      <c r="I40" s="80"/>
      <c r="J40" s="81" t="str">
        <f>IF(B40="","",VLOOKUP(B40,Tabelle1[#All],3,FALSE))</f>
        <v/>
      </c>
      <c r="K40" s="81"/>
      <c r="L40" s="80" t="str">
        <f t="shared" si="1"/>
        <v/>
      </c>
    </row>
    <row r="41" spans="1:12" ht="13.5" customHeight="1">
      <c r="A41" s="58" t="str">
        <f t="shared" si="2"/>
        <v/>
      </c>
      <c r="B41" s="8"/>
      <c r="C41" s="8"/>
      <c r="D41" s="58"/>
      <c r="E41" s="79" t="str">
        <f>IF(B41="","",VLOOKUP(B41,Tabelle1[#All],2,FALSE))</f>
        <v/>
      </c>
      <c r="F41" s="79"/>
      <c r="G41" s="58" t="str">
        <f t="shared" si="0"/>
        <v/>
      </c>
      <c r="H41" s="71" t="str">
        <f>IF(OR(B41="",G41=""),"",IF(G41&gt;='V+G Rechnung'!$C$6,G41-'V+G Rechnung'!$C$6+1,""))</f>
        <v/>
      </c>
      <c r="I41" s="80"/>
      <c r="J41" s="81" t="str">
        <f>IF(B41="","",VLOOKUP(B41,Tabelle1[#All],3,FALSE))</f>
        <v/>
      </c>
      <c r="K41" s="81"/>
      <c r="L41" s="80" t="str">
        <f t="shared" si="1"/>
        <v/>
      </c>
    </row>
    <row r="42" spans="1:12" ht="13.5" customHeight="1">
      <c r="A42" s="58" t="str">
        <f t="shared" si="2"/>
        <v/>
      </c>
      <c r="B42" s="8"/>
      <c r="C42" s="8"/>
      <c r="D42" s="58"/>
      <c r="E42" s="79" t="str">
        <f>IF(B42="","",VLOOKUP(B42,Tabelle1[#All],2,FALSE))</f>
        <v/>
      </c>
      <c r="F42" s="79"/>
      <c r="G42" s="58" t="str">
        <f t="shared" si="0"/>
        <v/>
      </c>
      <c r="H42" s="71" t="str">
        <f>IF(OR(B42="",G42=""),"",IF(G42&gt;='V+G Rechnung'!$C$6,G42-'V+G Rechnung'!$C$6+1,""))</f>
        <v/>
      </c>
      <c r="I42" s="80"/>
      <c r="J42" s="81" t="str">
        <f>IF(B42="","",VLOOKUP(B42,Tabelle1[#All],3,FALSE))</f>
        <v/>
      </c>
      <c r="K42" s="81"/>
      <c r="L42" s="80" t="str">
        <f t="shared" si="1"/>
        <v/>
      </c>
    </row>
    <row r="43" spans="1:12" ht="13.5" customHeight="1">
      <c r="A43" s="58" t="str">
        <f t="shared" si="2"/>
        <v/>
      </c>
      <c r="B43" s="8"/>
      <c r="C43" s="8"/>
      <c r="D43" s="58"/>
      <c r="E43" s="79" t="str">
        <f>IF(B43="","",VLOOKUP(B43,Tabelle1[#All],2,FALSE))</f>
        <v/>
      </c>
      <c r="F43" s="79"/>
      <c r="G43" s="58" t="str">
        <f t="shared" si="0"/>
        <v/>
      </c>
      <c r="H43" s="71" t="str">
        <f>IF(OR(B43="",G43=""),"",IF(G43&gt;='V+G Rechnung'!$C$6,G43-'V+G Rechnung'!$C$6+1,""))</f>
        <v/>
      </c>
      <c r="I43" s="80"/>
      <c r="J43" s="81" t="str">
        <f>IF(B43="","",VLOOKUP(B43,Tabelle1[#All],3,FALSE))</f>
        <v/>
      </c>
      <c r="K43" s="81"/>
      <c r="L43" s="80" t="str">
        <f t="shared" si="1"/>
        <v/>
      </c>
    </row>
    <row r="44" spans="1:12" ht="13.5" customHeight="1">
      <c r="A44" s="58" t="str">
        <f t="shared" si="2"/>
        <v/>
      </c>
      <c r="B44" s="8"/>
      <c r="C44" s="8"/>
      <c r="D44" s="58"/>
      <c r="E44" s="79" t="str">
        <f>IF(B44="","",VLOOKUP(B44,Tabelle1[#All],2,FALSE))</f>
        <v/>
      </c>
      <c r="F44" s="79"/>
      <c r="G44" s="58" t="str">
        <f t="shared" si="0"/>
        <v/>
      </c>
      <c r="H44" s="71" t="str">
        <f>IF(OR(B44="",G44=""),"",IF(G44&gt;='V+G Rechnung'!$C$6,G44-'V+G Rechnung'!$C$6+1,""))</f>
        <v/>
      </c>
      <c r="I44" s="80"/>
      <c r="J44" s="81" t="str">
        <f>IF(B44="","",VLOOKUP(B44,Tabelle1[#All],3,FALSE))</f>
        <v/>
      </c>
      <c r="K44" s="81"/>
      <c r="L44" s="80" t="str">
        <f t="shared" si="1"/>
        <v/>
      </c>
    </row>
    <row r="45" spans="1:12" ht="13.5" customHeight="1">
      <c r="A45" s="58" t="str">
        <f t="shared" si="2"/>
        <v/>
      </c>
      <c r="B45" s="8"/>
      <c r="C45" s="8"/>
      <c r="D45" s="58"/>
      <c r="E45" s="79" t="str">
        <f>IF(B45="","",VLOOKUP(B45,Tabelle1[#All],2,FALSE))</f>
        <v/>
      </c>
      <c r="F45" s="79"/>
      <c r="G45" s="58" t="str">
        <f t="shared" si="0"/>
        <v/>
      </c>
      <c r="H45" s="71" t="str">
        <f>IF(OR(B45="",G45=""),"",IF(G45&gt;='V+G Rechnung'!$C$6,G45-'V+G Rechnung'!$C$6+1,""))</f>
        <v/>
      </c>
      <c r="I45" s="80"/>
      <c r="J45" s="81" t="str">
        <f>IF(B45="","",VLOOKUP(B45,Tabelle1[#All],3,FALSE))</f>
        <v/>
      </c>
      <c r="K45" s="81"/>
      <c r="L45" s="80" t="str">
        <f t="shared" si="1"/>
        <v/>
      </c>
    </row>
    <row r="46" spans="1:12" ht="13.5" customHeight="1">
      <c r="A46" s="58" t="str">
        <f t="shared" si="2"/>
        <v/>
      </c>
      <c r="B46" s="8"/>
      <c r="C46" s="8"/>
      <c r="D46" s="58"/>
      <c r="E46" s="79" t="str">
        <f>IF(B46="","",VLOOKUP(B46,Tabelle1[#All],2,FALSE))</f>
        <v/>
      </c>
      <c r="F46" s="79"/>
      <c r="G46" s="58" t="str">
        <f t="shared" si="0"/>
        <v/>
      </c>
      <c r="H46" s="71" t="str">
        <f>IF(OR(B46="",G46=""),"",IF(G46&gt;='V+G Rechnung'!$C$6,G46-'V+G Rechnung'!$C$6+1,""))</f>
        <v/>
      </c>
      <c r="I46" s="80"/>
      <c r="J46" s="81" t="str">
        <f>IF(B46="","",VLOOKUP(B46,Tabelle1[#All],3,FALSE))</f>
        <v/>
      </c>
      <c r="K46" s="81"/>
      <c r="L46" s="80" t="str">
        <f t="shared" si="1"/>
        <v/>
      </c>
    </row>
    <row r="47" spans="1:12" ht="13.5" customHeight="1">
      <c r="A47" s="58" t="str">
        <f t="shared" si="2"/>
        <v/>
      </c>
      <c r="B47" s="8"/>
      <c r="C47" s="8"/>
      <c r="D47" s="58"/>
      <c r="E47" s="79" t="str">
        <f>IF(B47="","",VLOOKUP(B47,Tabelle1[#All],2,FALSE))</f>
        <v/>
      </c>
      <c r="F47" s="79"/>
      <c r="G47" s="58" t="str">
        <f t="shared" si="0"/>
        <v/>
      </c>
      <c r="H47" s="71" t="str">
        <f>IF(OR(B47="",G47=""),"",IF(G47&gt;='V+G Rechnung'!$C$6,G47-'V+G Rechnung'!$C$6+1,""))</f>
        <v/>
      </c>
      <c r="I47" s="80"/>
      <c r="J47" s="81" t="str">
        <f>IF(B47="","",VLOOKUP(B47,Tabelle1[#All],3,FALSE))</f>
        <v/>
      </c>
      <c r="K47" s="81"/>
      <c r="L47" s="80" t="str">
        <f t="shared" si="1"/>
        <v/>
      </c>
    </row>
    <row r="48" spans="1:12" ht="13.5" customHeight="1">
      <c r="A48" s="58" t="str">
        <f t="shared" si="2"/>
        <v/>
      </c>
      <c r="B48" s="8"/>
      <c r="C48" s="8"/>
      <c r="D48" s="58"/>
      <c r="E48" s="79" t="str">
        <f>IF(B48="","",VLOOKUP(B48,Tabelle1[#All],2,FALSE))</f>
        <v/>
      </c>
      <c r="F48" s="79"/>
      <c r="G48" s="58" t="str">
        <f t="shared" si="0"/>
        <v/>
      </c>
      <c r="H48" s="71" t="str">
        <f>IF(OR(B48="",G48=""),"",IF(G48&gt;='V+G Rechnung'!$C$6,G48-'V+G Rechnung'!$C$6+1,""))</f>
        <v/>
      </c>
      <c r="I48" s="80"/>
      <c r="J48" s="81" t="str">
        <f>IF(B48="","",VLOOKUP(B48,Tabelle1[#All],3,FALSE))</f>
        <v/>
      </c>
      <c r="K48" s="81"/>
      <c r="L48" s="80" t="str">
        <f t="shared" si="1"/>
        <v/>
      </c>
    </row>
    <row r="49" spans="1:12" ht="13.5" customHeight="1">
      <c r="A49" s="58" t="str">
        <f t="shared" si="2"/>
        <v/>
      </c>
      <c r="B49" s="8"/>
      <c r="C49" s="8"/>
      <c r="D49" s="58"/>
      <c r="E49" s="79" t="str">
        <f>IF(B49="","",VLOOKUP(B49,Tabelle1[#All],2,FALSE))</f>
        <v/>
      </c>
      <c r="F49" s="79"/>
      <c r="G49" s="58" t="str">
        <f t="shared" si="0"/>
        <v/>
      </c>
      <c r="H49" s="71" t="str">
        <f>IF(OR(B49="",G49=""),"",IF(G49&gt;='V+G Rechnung'!$C$6,G49-'V+G Rechnung'!$C$6+1,""))</f>
        <v/>
      </c>
      <c r="I49" s="80"/>
      <c r="J49" s="81" t="str">
        <f>IF(B49="","",VLOOKUP(B49,Tabelle1[#All],3,FALSE))</f>
        <v/>
      </c>
      <c r="K49" s="81"/>
      <c r="L49" s="80" t="str">
        <f t="shared" si="1"/>
        <v/>
      </c>
    </row>
    <row r="50" spans="1:12" ht="13.5" customHeight="1">
      <c r="A50" s="58" t="str">
        <f t="shared" si="2"/>
        <v/>
      </c>
      <c r="B50" s="8"/>
      <c r="C50" s="8"/>
      <c r="D50" s="58"/>
      <c r="E50" s="79" t="str">
        <f>IF(B50="","",VLOOKUP(B50,Tabelle1[#All],2,FALSE))</f>
        <v/>
      </c>
      <c r="F50" s="79"/>
      <c r="G50" s="58" t="str">
        <f t="shared" si="0"/>
        <v/>
      </c>
      <c r="H50" s="71" t="str">
        <f>IF(OR(B50="",G50=""),"",IF(G50&gt;='V+G Rechnung'!$C$6,G50-'V+G Rechnung'!$C$6+1,""))</f>
        <v/>
      </c>
      <c r="I50" s="80"/>
      <c r="J50" s="81" t="str">
        <f>IF(B50="","",VLOOKUP(B50,Tabelle1[#All],3,FALSE))</f>
        <v/>
      </c>
      <c r="K50" s="81"/>
      <c r="L50" s="80" t="str">
        <f t="shared" si="1"/>
        <v/>
      </c>
    </row>
    <row r="51" spans="1:12" ht="13.5" customHeight="1">
      <c r="A51" s="58" t="str">
        <f t="shared" si="2"/>
        <v/>
      </c>
      <c r="B51" s="8"/>
      <c r="C51" s="8"/>
      <c r="D51" s="58"/>
      <c r="E51" s="79" t="str">
        <f>IF(B51="","",VLOOKUP(B51,Tabelle1[#All],2,FALSE))</f>
        <v/>
      </c>
      <c r="F51" s="79"/>
      <c r="G51" s="58" t="str">
        <f t="shared" si="0"/>
        <v/>
      </c>
      <c r="H51" s="71" t="str">
        <f>IF(OR(B51="",G51=""),"",IF(G51&gt;='V+G Rechnung'!$C$6,G51-'V+G Rechnung'!$C$6+1,""))</f>
        <v/>
      </c>
      <c r="I51" s="80"/>
      <c r="J51" s="81" t="str">
        <f>IF(B51="","",VLOOKUP(B51,Tabelle1[#All],3,FALSE))</f>
        <v/>
      </c>
      <c r="K51" s="81"/>
      <c r="L51" s="80" t="str">
        <f t="shared" si="1"/>
        <v/>
      </c>
    </row>
    <row r="52" spans="1:12" ht="13.5" customHeight="1">
      <c r="A52" s="58" t="str">
        <f t="shared" si="2"/>
        <v/>
      </c>
      <c r="B52" s="8"/>
      <c r="C52" s="8"/>
      <c r="D52" s="58"/>
      <c r="E52" s="79" t="str">
        <f>IF(B52="","",VLOOKUP(B52,Tabelle1[#All],2,FALSE))</f>
        <v/>
      </c>
      <c r="F52" s="79"/>
      <c r="G52" s="58" t="str">
        <f t="shared" si="0"/>
        <v/>
      </c>
      <c r="H52" s="71" t="str">
        <f>IF(OR(B52="",G52=""),"",IF(G52&gt;='V+G Rechnung'!$C$6,G52-'V+G Rechnung'!$C$6+1,""))</f>
        <v/>
      </c>
      <c r="I52" s="80"/>
      <c r="J52" s="81" t="str">
        <f>IF(B52="","",VLOOKUP(B52,Tabelle1[#All],3,FALSE))</f>
        <v/>
      </c>
      <c r="K52" s="81"/>
      <c r="L52" s="80" t="str">
        <f t="shared" si="1"/>
        <v/>
      </c>
    </row>
    <row r="53" spans="1:12" ht="13.5" customHeight="1">
      <c r="A53" s="58" t="str">
        <f t="shared" si="2"/>
        <v/>
      </c>
      <c r="B53" s="8"/>
      <c r="C53" s="8"/>
      <c r="D53" s="58"/>
      <c r="E53" s="79" t="str">
        <f>IF(B53="","",VLOOKUP(B53,Tabelle1[#All],2,FALSE))</f>
        <v/>
      </c>
      <c r="F53" s="79"/>
      <c r="G53" s="58" t="str">
        <f t="shared" si="0"/>
        <v/>
      </c>
      <c r="H53" s="71" t="str">
        <f>IF(OR(B53="",G53=""),"",IF(G53&gt;='V+G Rechnung'!$C$6,G53-'V+G Rechnung'!$C$6+1,""))</f>
        <v/>
      </c>
      <c r="I53" s="80"/>
      <c r="J53" s="81" t="str">
        <f>IF(B53="","",VLOOKUP(B53,Tabelle1[#All],3,FALSE))</f>
        <v/>
      </c>
      <c r="K53" s="81"/>
      <c r="L53" s="80" t="str">
        <f t="shared" si="1"/>
        <v/>
      </c>
    </row>
    <row r="54" spans="1:12" ht="13.5" customHeight="1"/>
    <row r="55" spans="1:12" ht="13.5" customHeight="1"/>
    <row r="56" spans="1:12" ht="13.5" customHeight="1"/>
    <row r="57" spans="1:12" ht="13.5" customHeight="1"/>
    <row r="58" spans="1:12" ht="13.5" customHeight="1"/>
    <row r="59" spans="1:12" ht="13.5" customHeight="1"/>
    <row r="60" spans="1:12" ht="13.5" customHeight="1"/>
    <row r="61" spans="1:12" ht="13.5" customHeight="1"/>
    <row r="62" spans="1:12" ht="13.5" customHeight="1"/>
    <row r="63" spans="1:12" ht="13.5" customHeight="1"/>
    <row r="64" spans="1:12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9">
    <mergeCell ref="J1:K1"/>
    <mergeCell ref="L1:L2"/>
    <mergeCell ref="A1:A2"/>
    <mergeCell ref="B1:B2"/>
    <mergeCell ref="C1:C2"/>
    <mergeCell ref="D1:D2"/>
    <mergeCell ref="E1:F1"/>
    <mergeCell ref="G1:H1"/>
    <mergeCell ref="I1:I2"/>
  </mergeCells>
  <conditionalFormatting sqref="G4:G53">
    <cfRule type="cellIs" dxfId="1" priority="1" operator="equal">
      <formula>""</formula>
    </cfRule>
  </conditionalFormatting>
  <pageMargins left="0.7" right="0.7" top="0.78740157499999996" bottom="0.78740157499999996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Parameter!$A$2:$A$51</xm:f>
          </x14:formula1>
          <xm:sqref>M3 B4:B53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0"/>
  <sheetViews>
    <sheetView workbookViewId="0">
      <pane ySplit="3" topLeftCell="A4" activePane="bottomLeft" state="frozen"/>
      <selection pane="bottomLeft" activeCell="D3" sqref="D3"/>
    </sheetView>
  </sheetViews>
  <sheetFormatPr defaultColWidth="14.44140625" defaultRowHeight="15" customHeight="1"/>
  <cols>
    <col min="1" max="1" width="4.5546875" customWidth="1"/>
    <col min="2" max="3" width="22.5546875" customWidth="1"/>
    <col min="4" max="10" width="12.5546875" customWidth="1"/>
    <col min="11" max="26" width="10.6640625" customWidth="1"/>
  </cols>
  <sheetData>
    <row r="1" spans="1:10" ht="21" customHeight="1">
      <c r="A1" s="100" t="s">
        <v>38</v>
      </c>
      <c r="B1" s="100" t="s">
        <v>70</v>
      </c>
      <c r="C1" s="100" t="s">
        <v>63</v>
      </c>
      <c r="D1" s="100" t="s">
        <v>168</v>
      </c>
      <c r="E1" s="100" t="s">
        <v>53</v>
      </c>
      <c r="F1" s="101"/>
      <c r="G1" s="102" t="s">
        <v>51</v>
      </c>
      <c r="H1" s="101"/>
      <c r="I1" s="100" t="s">
        <v>48</v>
      </c>
      <c r="J1" s="100" t="s">
        <v>49</v>
      </c>
    </row>
    <row r="2" spans="1:10" ht="21" customHeight="1">
      <c r="A2" s="101"/>
      <c r="B2" s="101"/>
      <c r="C2" s="101"/>
      <c r="D2" s="107"/>
      <c r="E2" s="64" t="s">
        <v>54</v>
      </c>
      <c r="F2" s="64" t="s">
        <v>55</v>
      </c>
      <c r="G2" s="65" t="s">
        <v>56</v>
      </c>
      <c r="H2" s="65" t="s">
        <v>57</v>
      </c>
      <c r="I2" s="101"/>
      <c r="J2" s="101"/>
    </row>
    <row r="3" spans="1:10" ht="21" customHeight="1">
      <c r="A3" s="60"/>
      <c r="B3" s="60"/>
      <c r="C3" s="60"/>
      <c r="D3" s="60"/>
      <c r="E3" s="60"/>
      <c r="F3" s="60"/>
      <c r="G3" s="62"/>
      <c r="H3" s="62"/>
      <c r="I3" s="84"/>
      <c r="J3" s="85">
        <f>SUM(J4:J32)</f>
        <v>2857.1428571428573</v>
      </c>
    </row>
    <row r="4" spans="1:10" ht="13.5" customHeight="1">
      <c r="A4" s="58">
        <f>IF(B4="","",1)</f>
        <v>1</v>
      </c>
      <c r="B4" s="8" t="s">
        <v>71</v>
      </c>
      <c r="C4" s="8"/>
      <c r="D4" s="58">
        <v>2015</v>
      </c>
      <c r="E4" s="79">
        <f>IF(B4="","",VLOOKUP(B4,Tabelle25[#All],2,FALSE))</f>
        <v>35</v>
      </c>
      <c r="F4" s="79"/>
      <c r="G4" s="79">
        <f t="shared" ref="G4:G18" si="0">IF(OR(D4="",B4=""),0,IF(F4&gt;0,D4+F4-1,D4+E4-1))</f>
        <v>2049</v>
      </c>
      <c r="H4" s="71">
        <f>IF(B4="","",IF(G4&gt;='V+G Rechnung'!$C$6,G4-'V+G Rechnung'!$C$6+1,""))</f>
        <v>25</v>
      </c>
      <c r="I4" s="73">
        <v>100000</v>
      </c>
      <c r="J4" s="73">
        <f t="shared" ref="J4:J18" si="1">IF(H4="","",I4/IF(F4&gt;0,F4,E4))</f>
        <v>2857.1428571428573</v>
      </c>
    </row>
    <row r="5" spans="1:10" ht="13.5" customHeight="1">
      <c r="A5" s="58" t="str">
        <f t="shared" ref="A5:A18" si="2">IF(OR(B5="",A4=""),"",A4+1)</f>
        <v/>
      </c>
      <c r="B5" s="8"/>
      <c r="C5" s="8"/>
      <c r="D5" s="58"/>
      <c r="E5" s="79" t="str">
        <f>IF(B5="","",VLOOKUP(B5,Tabelle25[#All],2,FALSE))</f>
        <v/>
      </c>
      <c r="F5" s="79"/>
      <c r="G5" s="58">
        <f t="shared" si="0"/>
        <v>0</v>
      </c>
      <c r="H5" s="71" t="str">
        <f>IF(B5="","",IF(G5&gt;='V+G Rechnung'!$C$6,G5-'V+G Rechnung'!$C$6+1,""))</f>
        <v/>
      </c>
      <c r="I5" s="73"/>
      <c r="J5" s="73" t="str">
        <f t="shared" si="1"/>
        <v/>
      </c>
    </row>
    <row r="6" spans="1:10" ht="13.5" customHeight="1">
      <c r="A6" s="58" t="str">
        <f t="shared" si="2"/>
        <v/>
      </c>
      <c r="B6" s="8"/>
      <c r="C6" s="8"/>
      <c r="D6" s="58"/>
      <c r="E6" s="79" t="str">
        <f>IF(B6="","",VLOOKUP(B6,Tabelle25[#All],2,FALSE))</f>
        <v/>
      </c>
      <c r="F6" s="79"/>
      <c r="G6" s="58">
        <f t="shared" si="0"/>
        <v>0</v>
      </c>
      <c r="H6" s="71" t="str">
        <f>IF(B6="","",IF(G6&gt;='V+G Rechnung'!$C$6,G6-'V+G Rechnung'!$C$6+1,""))</f>
        <v/>
      </c>
      <c r="I6" s="73"/>
      <c r="J6" s="73" t="str">
        <f t="shared" si="1"/>
        <v/>
      </c>
    </row>
    <row r="7" spans="1:10" ht="13.5" customHeight="1">
      <c r="A7" s="58" t="str">
        <f t="shared" si="2"/>
        <v/>
      </c>
      <c r="B7" s="8"/>
      <c r="C7" s="8"/>
      <c r="D7" s="58"/>
      <c r="E7" s="79" t="str">
        <f>IF(B7="","",VLOOKUP(B7,Tabelle25[#All],2,FALSE))</f>
        <v/>
      </c>
      <c r="F7" s="79"/>
      <c r="G7" s="58">
        <f t="shared" si="0"/>
        <v>0</v>
      </c>
      <c r="H7" s="71" t="str">
        <f>IF(B7="","",IF(G7&gt;='V+G Rechnung'!$C$6,G7-'V+G Rechnung'!$C$6+1,""))</f>
        <v/>
      </c>
      <c r="I7" s="86"/>
      <c r="J7" s="86" t="str">
        <f t="shared" si="1"/>
        <v/>
      </c>
    </row>
    <row r="8" spans="1:10" ht="13.5" customHeight="1">
      <c r="A8" s="58" t="str">
        <f t="shared" si="2"/>
        <v/>
      </c>
      <c r="B8" s="8"/>
      <c r="C8" s="8"/>
      <c r="D8" s="58"/>
      <c r="E8" s="79" t="str">
        <f>IF(B8="","",VLOOKUP(B8,Tabelle25[#All],2,FALSE))</f>
        <v/>
      </c>
      <c r="F8" s="79"/>
      <c r="G8" s="58">
        <f t="shared" si="0"/>
        <v>0</v>
      </c>
      <c r="H8" s="71" t="str">
        <f>IF(B8="","",IF(G8&gt;='V+G Rechnung'!$C$6,G8-'V+G Rechnung'!$C$6+1,""))</f>
        <v/>
      </c>
      <c r="I8" s="86"/>
      <c r="J8" s="86" t="str">
        <f t="shared" si="1"/>
        <v/>
      </c>
    </row>
    <row r="9" spans="1:10" ht="13.5" customHeight="1">
      <c r="A9" s="58" t="str">
        <f t="shared" si="2"/>
        <v/>
      </c>
      <c r="B9" s="8"/>
      <c r="C9" s="8"/>
      <c r="D9" s="58"/>
      <c r="E9" s="79" t="str">
        <f>IF(B9="","",VLOOKUP(B9,Tabelle25[#All],2,FALSE))</f>
        <v/>
      </c>
      <c r="F9" s="79"/>
      <c r="G9" s="58">
        <f t="shared" si="0"/>
        <v>0</v>
      </c>
      <c r="H9" s="71" t="str">
        <f>IF(B9="","",IF(G9&gt;='V+G Rechnung'!$C$6,G9-'V+G Rechnung'!$C$6+1,""))</f>
        <v/>
      </c>
      <c r="I9" s="86"/>
      <c r="J9" s="86" t="str">
        <f t="shared" si="1"/>
        <v/>
      </c>
    </row>
    <row r="10" spans="1:10" ht="13.5" customHeight="1">
      <c r="A10" s="58" t="str">
        <f t="shared" si="2"/>
        <v/>
      </c>
      <c r="B10" s="8"/>
      <c r="C10" s="8"/>
      <c r="D10" s="58"/>
      <c r="E10" s="79" t="str">
        <f>IF(B10="","",VLOOKUP(B10,Tabelle25[#All],2,FALSE))</f>
        <v/>
      </c>
      <c r="F10" s="79"/>
      <c r="G10" s="58">
        <f t="shared" si="0"/>
        <v>0</v>
      </c>
      <c r="H10" s="71" t="str">
        <f>IF(B10="","",IF(G10&gt;='V+G Rechnung'!$C$6,G10-'V+G Rechnung'!$C$6+1,""))</f>
        <v/>
      </c>
      <c r="I10" s="86"/>
      <c r="J10" s="86" t="str">
        <f t="shared" si="1"/>
        <v/>
      </c>
    </row>
    <row r="11" spans="1:10" ht="13.5" customHeight="1">
      <c r="A11" s="58" t="str">
        <f t="shared" si="2"/>
        <v/>
      </c>
      <c r="B11" s="8"/>
      <c r="C11" s="8"/>
      <c r="D11" s="58"/>
      <c r="E11" s="79" t="str">
        <f>IF(B11="","",VLOOKUP(B11,Tabelle25[#All],2,FALSE))</f>
        <v/>
      </c>
      <c r="F11" s="79"/>
      <c r="G11" s="58">
        <f t="shared" si="0"/>
        <v>0</v>
      </c>
      <c r="H11" s="71" t="str">
        <f>IF(B11="","",IF(G11&gt;='V+G Rechnung'!$C$6,G11-'V+G Rechnung'!$C$6+1,""))</f>
        <v/>
      </c>
      <c r="I11" s="86"/>
      <c r="J11" s="86" t="str">
        <f t="shared" si="1"/>
        <v/>
      </c>
    </row>
    <row r="12" spans="1:10" ht="13.5" customHeight="1">
      <c r="A12" s="58" t="str">
        <f t="shared" si="2"/>
        <v/>
      </c>
      <c r="B12" s="8"/>
      <c r="C12" s="8"/>
      <c r="D12" s="58"/>
      <c r="E12" s="79" t="str">
        <f>IF(B12="","",VLOOKUP(B12,Tabelle25[#All],2,FALSE))</f>
        <v/>
      </c>
      <c r="F12" s="79"/>
      <c r="G12" s="58">
        <f t="shared" si="0"/>
        <v>0</v>
      </c>
      <c r="H12" s="71" t="str">
        <f>IF(B12="","",IF(G12&gt;='V+G Rechnung'!$C$6,G12-'V+G Rechnung'!$C$6+1,""))</f>
        <v/>
      </c>
      <c r="I12" s="86"/>
      <c r="J12" s="86" t="str">
        <f t="shared" si="1"/>
        <v/>
      </c>
    </row>
    <row r="13" spans="1:10" ht="13.5" customHeight="1">
      <c r="A13" s="58" t="str">
        <f t="shared" si="2"/>
        <v/>
      </c>
      <c r="B13" s="8"/>
      <c r="C13" s="8"/>
      <c r="D13" s="58"/>
      <c r="E13" s="79" t="str">
        <f>IF(B13="","",VLOOKUP(B13,Tabelle25[#All],2,FALSE))</f>
        <v/>
      </c>
      <c r="F13" s="79"/>
      <c r="G13" s="58">
        <f t="shared" si="0"/>
        <v>0</v>
      </c>
      <c r="H13" s="71" t="str">
        <f>IF(B13="","",IF(G13&gt;='V+G Rechnung'!$C$6,G13-'V+G Rechnung'!$C$6+1,""))</f>
        <v/>
      </c>
      <c r="I13" s="86"/>
      <c r="J13" s="86" t="str">
        <f t="shared" si="1"/>
        <v/>
      </c>
    </row>
    <row r="14" spans="1:10" ht="13.5" customHeight="1">
      <c r="A14" s="58" t="str">
        <f t="shared" si="2"/>
        <v/>
      </c>
      <c r="B14" s="8"/>
      <c r="C14" s="8"/>
      <c r="D14" s="58"/>
      <c r="E14" s="79" t="str">
        <f>IF(B14="","",VLOOKUP(B14,Tabelle25[#All],2,FALSE))</f>
        <v/>
      </c>
      <c r="F14" s="79"/>
      <c r="G14" s="58">
        <f t="shared" si="0"/>
        <v>0</v>
      </c>
      <c r="H14" s="71" t="str">
        <f>IF(B14="","",IF(G14&gt;='V+G Rechnung'!$C$6,G14-'V+G Rechnung'!$C$6+1,""))</f>
        <v/>
      </c>
      <c r="I14" s="86"/>
      <c r="J14" s="86" t="str">
        <f t="shared" si="1"/>
        <v/>
      </c>
    </row>
    <row r="15" spans="1:10" ht="13.5" customHeight="1">
      <c r="A15" s="58" t="str">
        <f t="shared" si="2"/>
        <v/>
      </c>
      <c r="B15" s="8"/>
      <c r="C15" s="8"/>
      <c r="D15" s="58"/>
      <c r="E15" s="79" t="str">
        <f>IF(B15="","",VLOOKUP(B15,Tabelle25[#All],2,FALSE))</f>
        <v/>
      </c>
      <c r="F15" s="79"/>
      <c r="G15" s="58">
        <f t="shared" si="0"/>
        <v>0</v>
      </c>
      <c r="H15" s="71" t="str">
        <f>IF(B15="","",IF(G15&gt;='V+G Rechnung'!$C$6,G15-'V+G Rechnung'!$C$6+1,""))</f>
        <v/>
      </c>
      <c r="I15" s="86"/>
      <c r="J15" s="86" t="str">
        <f t="shared" si="1"/>
        <v/>
      </c>
    </row>
    <row r="16" spans="1:10" ht="13.5" customHeight="1">
      <c r="A16" s="58" t="str">
        <f t="shared" si="2"/>
        <v/>
      </c>
      <c r="B16" s="8"/>
      <c r="C16" s="8"/>
      <c r="D16" s="58"/>
      <c r="E16" s="79" t="str">
        <f>IF(B16="","",VLOOKUP(B16,Tabelle25[#All],2,FALSE))</f>
        <v/>
      </c>
      <c r="F16" s="79"/>
      <c r="G16" s="58">
        <f t="shared" si="0"/>
        <v>0</v>
      </c>
      <c r="H16" s="71" t="str">
        <f>IF(B16="","",IF(G16&gt;='V+G Rechnung'!$C$6,G16-'V+G Rechnung'!$C$6+1,""))</f>
        <v/>
      </c>
      <c r="I16" s="86"/>
      <c r="J16" s="86" t="str">
        <f t="shared" si="1"/>
        <v/>
      </c>
    </row>
    <row r="17" spans="1:10" ht="13.5" customHeight="1">
      <c r="A17" s="58" t="str">
        <f t="shared" si="2"/>
        <v/>
      </c>
      <c r="B17" s="8"/>
      <c r="C17" s="8"/>
      <c r="D17" s="58"/>
      <c r="E17" s="79" t="str">
        <f>IF(B17="","",VLOOKUP(B17,Tabelle25[#All],2,FALSE))</f>
        <v/>
      </c>
      <c r="F17" s="79"/>
      <c r="G17" s="58">
        <f t="shared" si="0"/>
        <v>0</v>
      </c>
      <c r="H17" s="71" t="str">
        <f>IF(B17="","",IF(G17&gt;='V+G Rechnung'!$C$6,G17-'V+G Rechnung'!$C$6+1,""))</f>
        <v/>
      </c>
      <c r="I17" s="86"/>
      <c r="J17" s="86" t="str">
        <f t="shared" si="1"/>
        <v/>
      </c>
    </row>
    <row r="18" spans="1:10" ht="13.5" customHeight="1">
      <c r="A18" s="58" t="str">
        <f t="shared" si="2"/>
        <v/>
      </c>
      <c r="B18" s="8"/>
      <c r="C18" s="8"/>
      <c r="D18" s="58"/>
      <c r="E18" s="79" t="str">
        <f>IF(B18="","",VLOOKUP(B18,Tabelle25[#All],2,FALSE))</f>
        <v/>
      </c>
      <c r="F18" s="79"/>
      <c r="G18" s="58">
        <f t="shared" si="0"/>
        <v>0</v>
      </c>
      <c r="H18" s="71" t="str">
        <f>IF(B18="","",IF(G18&gt;='V+G Rechnung'!$C$6,G18-'V+G Rechnung'!$C$6+1,""))</f>
        <v/>
      </c>
      <c r="I18" s="86"/>
      <c r="J18" s="86" t="str">
        <f t="shared" si="1"/>
        <v/>
      </c>
    </row>
    <row r="19" spans="1:10" ht="13.5" customHeight="1">
      <c r="A19" s="58"/>
    </row>
    <row r="20" spans="1:10" ht="13.5" customHeight="1">
      <c r="A20" s="58"/>
    </row>
    <row r="21" spans="1:10" ht="13.5" customHeight="1">
      <c r="A21" s="58"/>
    </row>
    <row r="22" spans="1:10" ht="13.5" customHeight="1">
      <c r="A22" s="58"/>
    </row>
    <row r="23" spans="1:10" ht="13.5" customHeight="1">
      <c r="A23" s="58"/>
    </row>
    <row r="24" spans="1:10" ht="13.5" customHeight="1">
      <c r="A24" s="58"/>
    </row>
    <row r="25" spans="1:10" ht="13.5" customHeight="1">
      <c r="A25" s="58"/>
    </row>
    <row r="26" spans="1:10" ht="13.5" customHeight="1">
      <c r="A26" s="58"/>
    </row>
    <row r="27" spans="1:10" ht="13.5" customHeight="1">
      <c r="A27" s="58"/>
    </row>
    <row r="28" spans="1:10" ht="13.5" customHeight="1">
      <c r="A28" s="58"/>
    </row>
    <row r="29" spans="1:10" ht="13.5" customHeight="1">
      <c r="A29" s="58"/>
    </row>
    <row r="30" spans="1:10" ht="13.5" customHeight="1">
      <c r="A30" s="58"/>
    </row>
    <row r="31" spans="1:10" ht="13.5" customHeight="1">
      <c r="A31" s="58"/>
    </row>
    <row r="32" spans="1:10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8">
    <mergeCell ref="G1:H1"/>
    <mergeCell ref="I1:I2"/>
    <mergeCell ref="J1:J2"/>
    <mergeCell ref="A1:A2"/>
    <mergeCell ref="B1:B2"/>
    <mergeCell ref="C1:C2"/>
    <mergeCell ref="D1:D2"/>
    <mergeCell ref="E1:F1"/>
  </mergeCells>
  <conditionalFormatting sqref="G4:G18">
    <cfRule type="cellIs" dxfId="0" priority="1" operator="equal">
      <formula>""</formula>
    </cfRule>
  </conditionalFormatting>
  <pageMargins left="0.7" right="0.7" top="0.78740157499999996" bottom="0.78740157499999996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Parameter!$A$62:$A$64</xm:f>
          </x14:formula1>
          <xm:sqref>B4:B18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" customHeight="1"/>
  <cols>
    <col min="1" max="1" width="30.5546875" customWidth="1"/>
    <col min="2" max="2" width="19.33203125" customWidth="1"/>
    <col min="3" max="3" width="15.5546875" customWidth="1"/>
    <col min="4" max="26" width="10.6640625" customWidth="1"/>
  </cols>
  <sheetData>
    <row r="1" spans="1:3" ht="13.5" customHeight="1">
      <c r="A1" s="87" t="s">
        <v>72</v>
      </c>
      <c r="B1" s="87" t="s">
        <v>73</v>
      </c>
      <c r="C1" s="87" t="s">
        <v>74</v>
      </c>
    </row>
    <row r="2" spans="1:3" ht="13.5" customHeight="1">
      <c r="A2" s="2" t="s">
        <v>75</v>
      </c>
      <c r="B2" s="88">
        <v>7</v>
      </c>
      <c r="C2" s="89">
        <v>0.1</v>
      </c>
    </row>
    <row r="3" spans="1:3" ht="13.5" customHeight="1">
      <c r="A3" s="2" t="s">
        <v>76</v>
      </c>
      <c r="B3" s="88">
        <v>20</v>
      </c>
      <c r="C3" s="89">
        <v>0.1</v>
      </c>
    </row>
    <row r="4" spans="1:3" ht="13.5" customHeight="1">
      <c r="A4" s="2" t="s">
        <v>77</v>
      </c>
      <c r="B4" s="88">
        <v>15</v>
      </c>
      <c r="C4" s="89">
        <v>0.1</v>
      </c>
    </row>
    <row r="5" spans="1:3" ht="13.5" customHeight="1">
      <c r="A5" s="2" t="s">
        <v>78</v>
      </c>
      <c r="B5" s="88">
        <v>20</v>
      </c>
      <c r="C5" s="89">
        <v>0.1</v>
      </c>
    </row>
    <row r="6" spans="1:3" ht="13.5" customHeight="1">
      <c r="A6" s="2" t="s">
        <v>79</v>
      </c>
      <c r="B6" s="88">
        <v>7</v>
      </c>
      <c r="C6" s="89">
        <v>0.1</v>
      </c>
    </row>
    <row r="7" spans="1:3" ht="13.5" customHeight="1">
      <c r="A7" s="2" t="s">
        <v>80</v>
      </c>
      <c r="B7" s="88">
        <v>12</v>
      </c>
      <c r="C7" s="89">
        <v>0.1</v>
      </c>
    </row>
    <row r="8" spans="1:3" ht="13.5" customHeight="1">
      <c r="A8" s="2" t="s">
        <v>81</v>
      </c>
      <c r="B8" s="88">
        <v>12</v>
      </c>
      <c r="C8" s="89">
        <v>0.1</v>
      </c>
    </row>
    <row r="9" spans="1:3" ht="13.5" customHeight="1">
      <c r="A9" s="2" t="s">
        <v>82</v>
      </c>
      <c r="B9" s="88">
        <v>12</v>
      </c>
      <c r="C9" s="89">
        <v>0.1</v>
      </c>
    </row>
    <row r="10" spans="1:3" ht="13.5" customHeight="1">
      <c r="A10" s="2" t="s">
        <v>83</v>
      </c>
      <c r="B10" s="88">
        <v>10</v>
      </c>
      <c r="C10" s="89">
        <v>0.1</v>
      </c>
    </row>
    <row r="11" spans="1:3" ht="13.5" customHeight="1">
      <c r="A11" s="2" t="s">
        <v>84</v>
      </c>
      <c r="B11" s="88">
        <v>15</v>
      </c>
      <c r="C11" s="89">
        <v>0.1</v>
      </c>
    </row>
    <row r="12" spans="1:3" ht="13.5" customHeight="1">
      <c r="A12" s="2" t="s">
        <v>85</v>
      </c>
      <c r="B12" s="88">
        <v>10</v>
      </c>
      <c r="C12" s="89">
        <v>0.1</v>
      </c>
    </row>
    <row r="13" spans="1:3" ht="13.5" customHeight="1">
      <c r="A13" s="2" t="s">
        <v>86</v>
      </c>
      <c r="B13" s="88">
        <v>10</v>
      </c>
      <c r="C13" s="89">
        <v>0.1</v>
      </c>
    </row>
    <row r="14" spans="1:3" ht="13.5" customHeight="1">
      <c r="A14" s="2" t="s">
        <v>87</v>
      </c>
      <c r="B14" s="88">
        <v>10</v>
      </c>
      <c r="C14" s="89">
        <v>0.1</v>
      </c>
    </row>
    <row r="15" spans="1:3" ht="13.5" customHeight="1">
      <c r="A15" s="2" t="s">
        <v>88</v>
      </c>
      <c r="B15" s="88">
        <v>10</v>
      </c>
      <c r="C15" s="89">
        <v>0.1</v>
      </c>
    </row>
    <row r="16" spans="1:3" ht="13.5" customHeight="1">
      <c r="A16" s="2" t="s">
        <v>89</v>
      </c>
      <c r="B16" s="88">
        <v>15</v>
      </c>
      <c r="C16" s="89">
        <v>0.1</v>
      </c>
    </row>
    <row r="17" spans="1:3" ht="13.5" customHeight="1">
      <c r="A17" s="2" t="s">
        <v>90</v>
      </c>
      <c r="B17" s="88">
        <v>20</v>
      </c>
      <c r="C17" s="89">
        <v>0.1</v>
      </c>
    </row>
    <row r="18" spans="1:3" ht="13.5" customHeight="1">
      <c r="A18" s="2" t="s">
        <v>91</v>
      </c>
      <c r="B18" s="88">
        <v>12</v>
      </c>
      <c r="C18" s="89">
        <v>0.1</v>
      </c>
    </row>
    <row r="19" spans="1:3" ht="13.5" customHeight="1">
      <c r="A19" s="2" t="s">
        <v>92</v>
      </c>
      <c r="B19" s="88">
        <v>10</v>
      </c>
      <c r="C19" s="89">
        <v>0.1</v>
      </c>
    </row>
    <row r="20" spans="1:3" ht="13.5" customHeight="1">
      <c r="A20" s="2" t="s">
        <v>93</v>
      </c>
      <c r="B20" s="88">
        <v>15</v>
      </c>
      <c r="C20" s="89">
        <v>0.1</v>
      </c>
    </row>
    <row r="21" spans="1:3" ht="13.5" customHeight="1">
      <c r="A21" s="2" t="s">
        <v>94</v>
      </c>
      <c r="B21" s="88">
        <v>10</v>
      </c>
      <c r="C21" s="89">
        <v>0.1</v>
      </c>
    </row>
    <row r="22" spans="1:3" ht="13.5" customHeight="1">
      <c r="A22" s="2" t="s">
        <v>95</v>
      </c>
      <c r="B22" s="88">
        <v>10</v>
      </c>
      <c r="C22" s="89">
        <v>0.1</v>
      </c>
    </row>
    <row r="23" spans="1:3" ht="13.5" customHeight="1">
      <c r="A23" s="2" t="s">
        <v>96</v>
      </c>
      <c r="B23" s="88">
        <v>15</v>
      </c>
      <c r="C23" s="89">
        <v>0.1</v>
      </c>
    </row>
    <row r="24" spans="1:3" ht="13.5" customHeight="1">
      <c r="A24" s="2" t="s">
        <v>97</v>
      </c>
      <c r="B24" s="88">
        <v>12</v>
      </c>
      <c r="C24" s="89">
        <v>0.1</v>
      </c>
    </row>
    <row r="25" spans="1:3" ht="13.5" customHeight="1">
      <c r="A25" s="2" t="s">
        <v>98</v>
      </c>
      <c r="B25" s="88">
        <v>12</v>
      </c>
      <c r="C25" s="89">
        <v>0.1</v>
      </c>
    </row>
    <row r="26" spans="1:3" ht="13.5" customHeight="1">
      <c r="A26" s="2" t="s">
        <v>99</v>
      </c>
      <c r="B26" s="88">
        <v>12</v>
      </c>
      <c r="C26" s="89">
        <v>0.1</v>
      </c>
    </row>
    <row r="27" spans="1:3" ht="13.5" customHeight="1">
      <c r="A27" s="2" t="s">
        <v>100</v>
      </c>
      <c r="B27" s="88">
        <v>7</v>
      </c>
      <c r="C27" s="89">
        <v>0.1</v>
      </c>
    </row>
    <row r="28" spans="1:3" ht="13.5" customHeight="1">
      <c r="A28" s="2" t="s">
        <v>101</v>
      </c>
      <c r="B28" s="88">
        <v>7</v>
      </c>
      <c r="C28" s="89">
        <v>0.1</v>
      </c>
    </row>
    <row r="29" spans="1:3" ht="13.5" customHeight="1">
      <c r="A29" s="2" t="s">
        <v>102</v>
      </c>
      <c r="B29" s="88">
        <v>7</v>
      </c>
      <c r="C29" s="89">
        <v>0.1</v>
      </c>
    </row>
    <row r="30" spans="1:3" ht="13.5" customHeight="1">
      <c r="A30" s="2" t="s">
        <v>103</v>
      </c>
      <c r="B30" s="88">
        <v>7</v>
      </c>
      <c r="C30" s="89">
        <v>0.1</v>
      </c>
    </row>
    <row r="31" spans="1:3" ht="13.5" customHeight="1">
      <c r="A31" s="2" t="s">
        <v>104</v>
      </c>
      <c r="B31" s="88">
        <v>12</v>
      </c>
      <c r="C31" s="89">
        <v>0.1</v>
      </c>
    </row>
    <row r="32" spans="1:3" ht="13.5" customHeight="1">
      <c r="A32" s="2" t="s">
        <v>105</v>
      </c>
      <c r="B32" s="88">
        <v>15</v>
      </c>
      <c r="C32" s="89">
        <v>0.1</v>
      </c>
    </row>
    <row r="33" spans="1:3" ht="13.5" customHeight="1">
      <c r="A33" s="2" t="s">
        <v>106</v>
      </c>
      <c r="B33" s="88">
        <v>10</v>
      </c>
      <c r="C33" s="89">
        <v>0.1</v>
      </c>
    </row>
    <row r="34" spans="1:3" ht="13.5" customHeight="1">
      <c r="A34" s="2" t="s">
        <v>107</v>
      </c>
      <c r="B34" s="88">
        <v>10</v>
      </c>
      <c r="C34" s="89">
        <v>0.1</v>
      </c>
    </row>
    <row r="35" spans="1:3" ht="13.5" customHeight="1">
      <c r="A35" s="2" t="s">
        <v>108</v>
      </c>
      <c r="B35" s="88">
        <v>10</v>
      </c>
      <c r="C35" s="89">
        <v>0.1</v>
      </c>
    </row>
    <row r="36" spans="1:3" ht="13.5" customHeight="1">
      <c r="A36" s="2" t="s">
        <v>109</v>
      </c>
      <c r="B36" s="88">
        <v>12</v>
      </c>
      <c r="C36" s="89">
        <v>0.1</v>
      </c>
    </row>
    <row r="37" spans="1:3" ht="13.5" customHeight="1">
      <c r="A37" s="2" t="s">
        <v>110</v>
      </c>
      <c r="B37" s="88">
        <v>10</v>
      </c>
      <c r="C37" s="89">
        <v>0.1</v>
      </c>
    </row>
    <row r="38" spans="1:3" ht="13.5" customHeight="1">
      <c r="A38" s="2" t="s">
        <v>111</v>
      </c>
      <c r="B38" s="88">
        <v>12</v>
      </c>
      <c r="C38" s="89">
        <v>0.1</v>
      </c>
    </row>
    <row r="39" spans="1:3" ht="13.5" customHeight="1">
      <c r="A39" s="2" t="s">
        <v>112</v>
      </c>
      <c r="B39" s="88">
        <v>7</v>
      </c>
      <c r="C39" s="89">
        <v>0.1</v>
      </c>
    </row>
    <row r="40" spans="1:3" ht="13.5" customHeight="1">
      <c r="A40" s="2" t="s">
        <v>113</v>
      </c>
      <c r="B40" s="88">
        <v>7</v>
      </c>
      <c r="C40" s="89">
        <v>0.1</v>
      </c>
    </row>
    <row r="41" spans="1:3" ht="13.5" customHeight="1">
      <c r="A41" s="2" t="s">
        <v>114</v>
      </c>
      <c r="B41" s="88">
        <v>10</v>
      </c>
      <c r="C41" s="89">
        <v>0.1</v>
      </c>
    </row>
    <row r="42" spans="1:3" ht="13.5" customHeight="1">
      <c r="A42" s="2" t="s">
        <v>115</v>
      </c>
      <c r="B42" s="88">
        <v>12</v>
      </c>
      <c r="C42" s="89">
        <v>0.1</v>
      </c>
    </row>
    <row r="43" spans="1:3" ht="13.5" customHeight="1">
      <c r="A43" s="2" t="s">
        <v>116</v>
      </c>
      <c r="B43" s="88">
        <v>15</v>
      </c>
      <c r="C43" s="89">
        <v>0.1</v>
      </c>
    </row>
    <row r="44" spans="1:3" ht="13.5" customHeight="1">
      <c r="A44" s="2" t="s">
        <v>117</v>
      </c>
      <c r="B44" s="88">
        <v>10</v>
      </c>
      <c r="C44" s="89">
        <v>0.1</v>
      </c>
    </row>
    <row r="45" spans="1:3" ht="13.5" customHeight="1">
      <c r="A45" s="2" t="s">
        <v>118</v>
      </c>
      <c r="B45" s="88">
        <v>15</v>
      </c>
      <c r="C45" s="89">
        <v>0.1</v>
      </c>
    </row>
    <row r="46" spans="1:3" ht="13.5" customHeight="1">
      <c r="A46" s="2" t="s">
        <v>119</v>
      </c>
      <c r="B46" s="88">
        <v>15</v>
      </c>
      <c r="C46" s="89">
        <v>0.1</v>
      </c>
    </row>
    <row r="47" spans="1:3" ht="13.5" customHeight="1">
      <c r="A47" s="2" t="s">
        <v>120</v>
      </c>
      <c r="B47" s="88">
        <v>10</v>
      </c>
      <c r="C47" s="89">
        <v>0.1</v>
      </c>
    </row>
    <row r="48" spans="1:3" ht="13.5" customHeight="1">
      <c r="A48" s="2" t="s">
        <v>121</v>
      </c>
      <c r="B48" s="88">
        <v>20</v>
      </c>
      <c r="C48" s="89">
        <v>0.1</v>
      </c>
    </row>
    <row r="49" spans="1:26" ht="13.5" customHeight="1">
      <c r="A49" s="2" t="s">
        <v>68</v>
      </c>
      <c r="B49" s="88">
        <v>15</v>
      </c>
      <c r="C49" s="89">
        <v>0.1</v>
      </c>
    </row>
    <row r="50" spans="1:26" ht="13.5" customHeight="1">
      <c r="A50" s="2" t="s">
        <v>122</v>
      </c>
      <c r="B50" s="88">
        <v>15</v>
      </c>
      <c r="C50" s="89">
        <v>0.1</v>
      </c>
    </row>
    <row r="51" spans="1:26" ht="13.5" customHeight="1">
      <c r="A51" s="2" t="s">
        <v>123</v>
      </c>
      <c r="B51" s="88">
        <v>20</v>
      </c>
      <c r="C51" s="89">
        <v>0.1</v>
      </c>
    </row>
    <row r="52" spans="1:26" ht="13.5" customHeight="1"/>
    <row r="53" spans="1:26" ht="13.5" customHeight="1">
      <c r="A53" s="90" t="s">
        <v>124</v>
      </c>
      <c r="B53" s="87" t="s">
        <v>73</v>
      </c>
      <c r="C53" s="90" t="s">
        <v>125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</row>
    <row r="54" spans="1:26" ht="13.5" customHeight="1">
      <c r="A54" s="2" t="s">
        <v>126</v>
      </c>
      <c r="B54" s="88">
        <v>20</v>
      </c>
      <c r="C54" s="92">
        <v>11100</v>
      </c>
    </row>
    <row r="55" spans="1:26" ht="13.5" customHeight="1">
      <c r="A55" s="2" t="s">
        <v>127</v>
      </c>
      <c r="B55" s="88">
        <v>20</v>
      </c>
      <c r="C55" s="92">
        <v>8900</v>
      </c>
    </row>
    <row r="56" spans="1:26" ht="13.5" customHeight="1">
      <c r="A56" s="2" t="s">
        <v>128</v>
      </c>
      <c r="B56" s="88">
        <v>20</v>
      </c>
      <c r="C56" s="92">
        <v>18400</v>
      </c>
    </row>
    <row r="57" spans="1:26" ht="13.5" customHeight="1">
      <c r="A57" s="2" t="s">
        <v>129</v>
      </c>
      <c r="B57" s="88">
        <v>20</v>
      </c>
      <c r="C57" s="92">
        <v>21000</v>
      </c>
    </row>
    <row r="58" spans="1:26" ht="13.5" customHeight="1">
      <c r="A58" s="2" t="s">
        <v>130</v>
      </c>
      <c r="B58" s="88">
        <v>20</v>
      </c>
      <c r="C58" s="92">
        <v>24000</v>
      </c>
    </row>
    <row r="59" spans="1:26" ht="13.5" customHeight="1">
      <c r="A59" s="2" t="s">
        <v>131</v>
      </c>
      <c r="B59" s="88">
        <v>20</v>
      </c>
      <c r="C59" s="92">
        <v>30000</v>
      </c>
    </row>
    <row r="60" spans="1:26" ht="13.5" customHeight="1">
      <c r="A60" s="93"/>
      <c r="B60" s="94"/>
      <c r="C60" s="95"/>
    </row>
    <row r="61" spans="1:26" ht="13.5" customHeight="1">
      <c r="A61" s="90" t="s">
        <v>124</v>
      </c>
      <c r="B61" s="87" t="s">
        <v>73</v>
      </c>
      <c r="C61" s="90" t="s">
        <v>125</v>
      </c>
    </row>
    <row r="62" spans="1:26" ht="13.5" customHeight="1">
      <c r="A62" s="2" t="s">
        <v>71</v>
      </c>
      <c r="B62" s="88">
        <v>35</v>
      </c>
      <c r="C62" s="92"/>
    </row>
    <row r="63" spans="1:26" ht="13.5" customHeight="1">
      <c r="A63" s="2" t="s">
        <v>132</v>
      </c>
      <c r="B63" s="88">
        <v>35</v>
      </c>
      <c r="C63" s="92"/>
    </row>
    <row r="64" spans="1:26" ht="13.5" customHeight="1">
      <c r="A64" s="2" t="s">
        <v>133</v>
      </c>
      <c r="B64" s="88">
        <v>35</v>
      </c>
      <c r="C64" s="92"/>
    </row>
    <row r="65" spans="1:3" ht="13.5" customHeight="1">
      <c r="A65" s="93"/>
      <c r="B65" s="94"/>
      <c r="C65" s="95"/>
    </row>
    <row r="66" spans="1:3" ht="13.5" customHeight="1"/>
    <row r="67" spans="1:3" ht="13.5" customHeight="1">
      <c r="A67" s="77" t="s">
        <v>134</v>
      </c>
    </row>
    <row r="68" spans="1:3" ht="13.5" customHeight="1">
      <c r="A68" s="77" t="s">
        <v>135</v>
      </c>
    </row>
    <row r="69" spans="1:3" ht="13.5" customHeight="1">
      <c r="A69" s="77" t="s">
        <v>136</v>
      </c>
    </row>
    <row r="70" spans="1:3" ht="13.5" customHeight="1">
      <c r="A70" s="77" t="s">
        <v>137</v>
      </c>
    </row>
    <row r="71" spans="1:3" ht="13.5" customHeight="1">
      <c r="A71" s="77" t="s">
        <v>138</v>
      </c>
    </row>
    <row r="72" spans="1:3" ht="13.5" customHeight="1">
      <c r="A72" s="77" t="s">
        <v>139</v>
      </c>
    </row>
    <row r="73" spans="1:3" ht="13.5" customHeight="1">
      <c r="A73" s="77" t="s">
        <v>140</v>
      </c>
    </row>
    <row r="74" spans="1:3" ht="13.5" customHeight="1">
      <c r="A74" s="77" t="s">
        <v>141</v>
      </c>
    </row>
    <row r="75" spans="1:3" ht="13.5" customHeight="1">
      <c r="A75" s="77" t="s">
        <v>142</v>
      </c>
    </row>
    <row r="76" spans="1:3" ht="13.5" customHeight="1">
      <c r="A76" s="77" t="s">
        <v>143</v>
      </c>
    </row>
    <row r="77" spans="1:3" ht="13.5" customHeight="1">
      <c r="A77" s="77" t="s">
        <v>144</v>
      </c>
    </row>
    <row r="78" spans="1:3" ht="13.5" customHeight="1">
      <c r="A78" s="77" t="s">
        <v>145</v>
      </c>
    </row>
    <row r="79" spans="1:3" ht="13.5" customHeight="1">
      <c r="A79" s="77" t="s">
        <v>146</v>
      </c>
    </row>
    <row r="80" spans="1:3" ht="13.5" customHeight="1">
      <c r="A80" s="77" t="s">
        <v>147</v>
      </c>
    </row>
    <row r="81" spans="1:1" ht="13.5" customHeight="1">
      <c r="A81" s="77" t="s">
        <v>148</v>
      </c>
    </row>
    <row r="82" spans="1:1" ht="13.5" customHeight="1">
      <c r="A82" s="77" t="s">
        <v>149</v>
      </c>
    </row>
    <row r="83" spans="1:1" ht="13.5" customHeight="1">
      <c r="A83" s="77" t="s">
        <v>150</v>
      </c>
    </row>
    <row r="84" spans="1:1" ht="13.5" customHeight="1">
      <c r="A84" s="77" t="s">
        <v>151</v>
      </c>
    </row>
    <row r="85" spans="1:1" ht="13.5" customHeight="1">
      <c r="A85" s="77" t="s">
        <v>152</v>
      </c>
    </row>
    <row r="86" spans="1:1" ht="13.5" customHeight="1">
      <c r="A86" s="77" t="s">
        <v>153</v>
      </c>
    </row>
    <row r="87" spans="1:1" ht="13.5" customHeight="1">
      <c r="A87" s="77" t="s">
        <v>154</v>
      </c>
    </row>
    <row r="88" spans="1:1" ht="13.5" customHeight="1">
      <c r="A88" s="77" t="s">
        <v>155</v>
      </c>
    </row>
    <row r="89" spans="1:1" ht="13.5" customHeight="1">
      <c r="A89" s="77" t="s">
        <v>156</v>
      </c>
    </row>
    <row r="90" spans="1:1" ht="13.5" customHeight="1">
      <c r="A90" s="77" t="s">
        <v>157</v>
      </c>
    </row>
    <row r="91" spans="1:1" ht="13.5" customHeight="1">
      <c r="A91" s="77" t="s">
        <v>158</v>
      </c>
    </row>
    <row r="92" spans="1:1" ht="13.5" customHeight="1">
      <c r="A92" s="77" t="s">
        <v>159</v>
      </c>
    </row>
    <row r="93" spans="1:1" ht="13.5" customHeight="1">
      <c r="A93" s="77" t="s">
        <v>160</v>
      </c>
    </row>
    <row r="94" spans="1:1" ht="13.5" customHeight="1">
      <c r="A94" s="77" t="s">
        <v>161</v>
      </c>
    </row>
    <row r="95" spans="1:1" ht="13.5" customHeight="1">
      <c r="A95" s="77" t="s">
        <v>162</v>
      </c>
    </row>
    <row r="96" spans="1:1" ht="13.5" customHeight="1">
      <c r="A96" s="77" t="s">
        <v>163</v>
      </c>
    </row>
    <row r="97" spans="1:1" ht="13.5" customHeight="1">
      <c r="A97" s="77" t="s">
        <v>164</v>
      </c>
    </row>
    <row r="98" spans="1:1" ht="13.5" customHeight="1">
      <c r="A98" s="77" t="s">
        <v>165</v>
      </c>
    </row>
    <row r="99" spans="1:1" ht="13.5" customHeight="1">
      <c r="A99" s="77" t="s">
        <v>166</v>
      </c>
    </row>
    <row r="100" spans="1:1" ht="13.5" customHeight="1">
      <c r="A100" s="77" t="s">
        <v>167</v>
      </c>
    </row>
    <row r="101" spans="1:1" ht="13.5" customHeight="1"/>
    <row r="102" spans="1:1" ht="13.5" customHeight="1"/>
    <row r="103" spans="1:1" ht="13.5" customHeight="1"/>
    <row r="104" spans="1:1" ht="13.5" customHeight="1"/>
    <row r="105" spans="1:1" ht="13.5" customHeight="1"/>
    <row r="106" spans="1:1" ht="13.5" customHeight="1"/>
    <row r="107" spans="1:1" ht="13.5" customHeight="1"/>
    <row r="108" spans="1:1" ht="13.5" customHeight="1"/>
    <row r="109" spans="1:1" ht="13.5" customHeight="1"/>
    <row r="110" spans="1:1" ht="13.5" customHeight="1"/>
    <row r="111" spans="1:1" ht="13.5" customHeight="1"/>
    <row r="112" spans="1:1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customSheetViews>
    <customSheetView guid="{723CE3CD-F2E5-4446-A397-9A5C767DB3E4}" filter="1" showAutoFilter="1">
      <pageMargins left="0.7" right="0.7" top="0.75" bottom="0.75" header="0.3" footer="0.3"/>
      <autoFilter ref="A53:C59" xr:uid="{8C49CAB9-B037-48AC-A03F-31EBA833BCAB}"/>
      <extLst>
        <ext uri="GoogleSheetsCustomDataVersion1">
          <go:sheetsCustomData xmlns:go="http://customooxmlschemas.google.com/" filterViewId="1159222362"/>
        </ext>
      </extLst>
    </customSheetView>
    <customSheetView guid="{554DE388-260B-45D2-8251-294C718FA14B}" filter="1" showAutoFilter="1">
      <pageMargins left="0.7" right="0.7" top="0.75" bottom="0.75" header="0.3" footer="0.3"/>
      <autoFilter ref="A1:C51" xr:uid="{E92E063D-10B9-4E21-9C35-7D6B06A2E7AA}"/>
      <extLst>
        <ext uri="GoogleSheetsCustomDataVersion1">
          <go:sheetsCustomData xmlns:go="http://customooxmlschemas.google.com/" filterViewId="1214367199"/>
        </ext>
      </extLst>
    </customSheetView>
    <customSheetView guid="{836BA36B-012B-4627-9F66-BAEBA1B2683F}" filter="1" showAutoFilter="1">
      <pageMargins left="0.7" right="0.7" top="0.75" bottom="0.75" header="0.3" footer="0.3"/>
      <autoFilter ref="A61:C64" xr:uid="{E76C9EC2-E71D-4B2A-9C0C-1C3A79F0DB3B}"/>
      <extLst>
        <ext uri="GoogleSheetsCustomDataVersion1">
          <go:sheetsCustomData xmlns:go="http://customooxmlschemas.google.com/" filterViewId="170042188"/>
        </ext>
      </extLst>
    </customSheetView>
  </customSheetViews>
  <pageMargins left="0.7" right="0.7" top="0.78740157499999996" bottom="0.78740157499999996" header="0" footer="0"/>
  <pageSetup orientation="landscape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6F910C05C1CA49A13D1457CF535FF8" ma:contentTypeVersion="19" ma:contentTypeDescription="Ein neues Dokument erstellen." ma:contentTypeScope="" ma:versionID="76261861e95d715fe63cbaeb34104295">
  <xsd:schema xmlns:xsd="http://www.w3.org/2001/XMLSchema" xmlns:xs="http://www.w3.org/2001/XMLSchema" xmlns:p="http://schemas.microsoft.com/office/2006/metadata/properties" xmlns:ns2="5736f4c0-3e7e-4a34-84af-4a8f087ea3fd" xmlns:ns3="88da0cd0-672c-4c8a-a088-7c962ddc0548" targetNamespace="http://schemas.microsoft.com/office/2006/metadata/properties" ma:root="true" ma:fieldsID="2fd6f3d2baeff107d761f3a62014f374" ns2:_="" ns3:_="">
    <xsd:import namespace="5736f4c0-3e7e-4a34-84af-4a8f087ea3fd"/>
    <xsd:import namespace="88da0cd0-672c-4c8a-a088-7c962ddc0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6f4c0-3e7e-4a34-84af-4a8f087ea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85306a7-b79f-43da-b298-38315b9167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a0cd0-672c-4c8a-a088-7c962ddc05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697a52-cfe3-4caf-8ab3-74266c4fc6b3}" ma:internalName="TaxCatchAll" ma:showField="CatchAllData" ma:web="88da0cd0-672c-4c8a-a088-7c962ddc05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36f4c0-3e7e-4a34-84af-4a8f087ea3fd">
      <Terms xmlns="http://schemas.microsoft.com/office/infopath/2007/PartnerControls"/>
    </lcf76f155ced4ddcb4097134ff3c332f>
    <TaxCatchAll xmlns="88da0cd0-672c-4c8a-a088-7c962ddc0548" xsi:nil="true"/>
  </documentManagement>
</p:properties>
</file>

<file path=customXml/itemProps1.xml><?xml version="1.0" encoding="utf-8"?>
<ds:datastoreItem xmlns:ds="http://schemas.openxmlformats.org/officeDocument/2006/customXml" ds:itemID="{0554A573-F89B-4240-B36F-F91F3659083B}"/>
</file>

<file path=customXml/itemProps2.xml><?xml version="1.0" encoding="utf-8"?>
<ds:datastoreItem xmlns:ds="http://schemas.openxmlformats.org/officeDocument/2006/customXml" ds:itemID="{B5D48D46-EA5D-4B82-BDB9-0DE4592EE68F}"/>
</file>

<file path=customXml/itemProps3.xml><?xml version="1.0" encoding="utf-8"?>
<ds:datastoreItem xmlns:ds="http://schemas.openxmlformats.org/officeDocument/2006/customXml" ds:itemID="{E4CEB44C-B4C8-452A-BDEF-DA752F23E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V+G Rechnung</vt:lpstr>
      <vt:lpstr>Anlagen</vt:lpstr>
      <vt:lpstr>Maschinen_Geräte</vt:lpstr>
      <vt:lpstr>Wirtschaftsgebäude</vt:lpstr>
      <vt:lpstr>Parameter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Stuppner Hermann</dc:creator>
  <cp:lastModifiedBy>Cristina Cont</cp:lastModifiedBy>
  <dcterms:created xsi:type="dcterms:W3CDTF">2013-05-07T07:52:20Z</dcterms:created>
  <dcterms:modified xsi:type="dcterms:W3CDTF">2025-12-07T22:01:17Z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0x010100F96F910C05C1CA49A13D1457CF535FF8</vt:lpwstr>
  </property>
  <property fmtid="{D5CDD505-2E9C-101B-9397-08002B2CF9AE}" pid="3" name="MediaServiceImageTags">
    <vt:lpwstr/>
  </property>
</Properties>
</file>